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D13" i="2"/>
  <c r="D15" i="2"/>
  <c r="J16" i="2"/>
  <c r="B45" i="1"/>
  <c r="B34" i="1"/>
  <c r="B32" i="1"/>
  <c r="B33" i="1"/>
  <c r="B31" i="1"/>
  <c r="B39" i="1"/>
  <c r="B38" i="1"/>
  <c r="B44" i="1"/>
  <c r="D16" i="2"/>
  <c r="D14" i="2"/>
  <c r="J15" i="2"/>
  <c r="S21" i="2"/>
  <c r="F14" i="2"/>
  <c r="F13" i="2"/>
  <c r="B40" i="1"/>
  <c r="B35" i="1"/>
  <c r="B36" i="1"/>
  <c r="F15" i="2"/>
  <c r="B42" i="1"/>
  <c r="B43" i="1"/>
  <c r="H13" i="2"/>
  <c r="I203" i="2"/>
  <c r="I205" i="2"/>
  <c r="I207" i="2"/>
  <c r="I209" i="2"/>
  <c r="I211" i="2"/>
  <c r="I213" i="2"/>
  <c r="I215" i="2"/>
  <c r="I217" i="2"/>
  <c r="I219" i="2"/>
  <c r="I221" i="2"/>
  <c r="I223" i="2"/>
  <c r="I225" i="2"/>
  <c r="I204" i="2"/>
  <c r="I208" i="2"/>
  <c r="I212" i="2"/>
  <c r="I216" i="2"/>
  <c r="I220" i="2"/>
  <c r="I224" i="2"/>
  <c r="I228" i="2"/>
  <c r="I229" i="2"/>
  <c r="I236" i="2"/>
  <c r="I237" i="2"/>
  <c r="I93" i="2"/>
  <c r="I94" i="2"/>
  <c r="I101" i="2"/>
  <c r="I102" i="2"/>
  <c r="I230" i="2"/>
  <c r="I231" i="2"/>
  <c r="I238" i="2"/>
  <c r="I239" i="2"/>
  <c r="I87" i="2"/>
  <c r="I88" i="2"/>
  <c r="I95" i="2"/>
  <c r="I96" i="2"/>
  <c r="I103" i="2"/>
  <c r="I104" i="2"/>
  <c r="I106" i="2"/>
  <c r="I108" i="2"/>
  <c r="I110" i="2"/>
  <c r="I112" i="2"/>
  <c r="I114" i="2"/>
  <c r="I116" i="2"/>
  <c r="I118" i="2"/>
  <c r="I120" i="2"/>
  <c r="I122" i="2"/>
  <c r="I124" i="2"/>
  <c r="I206" i="2"/>
  <c r="I214" i="2"/>
  <c r="I222" i="2"/>
  <c r="I232" i="2"/>
  <c r="I92" i="2"/>
  <c r="I99" i="2"/>
  <c r="I107" i="2"/>
  <c r="I111" i="2"/>
  <c r="I115" i="2"/>
  <c r="I119" i="2"/>
  <c r="I123" i="2"/>
  <c r="I129" i="2"/>
  <c r="I130" i="2"/>
  <c r="I137" i="2"/>
  <c r="I138" i="2"/>
  <c r="I145" i="2"/>
  <c r="I147" i="2"/>
  <c r="I149" i="2"/>
  <c r="I151" i="2"/>
  <c r="I153" i="2"/>
  <c r="I227" i="2"/>
  <c r="I234" i="2"/>
  <c r="I89" i="2"/>
  <c r="I98" i="2"/>
  <c r="I131" i="2"/>
  <c r="I132" i="2"/>
  <c r="I139" i="2"/>
  <c r="I140" i="2"/>
  <c r="I44" i="2"/>
  <c r="I46" i="2"/>
  <c r="I210" i="2"/>
  <c r="I233" i="2"/>
  <c r="I128" i="2"/>
  <c r="I135" i="2"/>
  <c r="I144" i="2"/>
  <c r="I157" i="2"/>
  <c r="I158" i="2"/>
  <c r="I165" i="2"/>
  <c r="I166" i="2"/>
  <c r="I173" i="2"/>
  <c r="I174" i="2"/>
  <c r="I181" i="2"/>
  <c r="I182" i="2"/>
  <c r="I189" i="2"/>
  <c r="I190" i="2"/>
  <c r="I197" i="2"/>
  <c r="I198" i="2"/>
  <c r="I81" i="2"/>
  <c r="I82" i="2"/>
  <c r="I43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37" i="2"/>
  <c r="I39" i="2"/>
  <c r="I41" i="2"/>
  <c r="I22" i="2"/>
  <c r="I24" i="2"/>
  <c r="I226" i="2"/>
  <c r="I100" i="2"/>
  <c r="I109" i="2"/>
  <c r="I117" i="2"/>
  <c r="I125" i="2"/>
  <c r="I134" i="2"/>
  <c r="I141" i="2"/>
  <c r="I146" i="2"/>
  <c r="I150" i="2"/>
  <c r="I159" i="2"/>
  <c r="I160" i="2"/>
  <c r="I167" i="2"/>
  <c r="I168" i="2"/>
  <c r="I175" i="2"/>
  <c r="I176" i="2"/>
  <c r="I183" i="2"/>
  <c r="I184" i="2"/>
  <c r="I191" i="2"/>
  <c r="I192" i="2"/>
  <c r="I199" i="2"/>
  <c r="I200" i="2"/>
  <c r="I83" i="2"/>
  <c r="I84" i="2"/>
  <c r="I202" i="2"/>
  <c r="I218" i="2"/>
  <c r="I90" i="2"/>
  <c r="I97" i="2"/>
  <c r="I127" i="2"/>
  <c r="I136" i="2"/>
  <c r="I143" i="2"/>
  <c r="I154" i="2"/>
  <c r="I161" i="2"/>
  <c r="I162" i="2"/>
  <c r="I142" i="2"/>
  <c r="I148" i="2"/>
  <c r="I164" i="2"/>
  <c r="I171" i="2"/>
  <c r="I180" i="2"/>
  <c r="I187" i="2"/>
  <c r="I196" i="2"/>
  <c r="I79" i="2"/>
  <c r="I50" i="2"/>
  <c r="I54" i="2"/>
  <c r="I58" i="2"/>
  <c r="I62" i="2"/>
  <c r="I66" i="2"/>
  <c r="I70" i="2"/>
  <c r="I74" i="2"/>
  <c r="I38" i="2"/>
  <c r="I42" i="2"/>
  <c r="I25" i="2"/>
  <c r="I91" i="2"/>
  <c r="I105" i="2"/>
  <c r="I126" i="2"/>
  <c r="I133" i="2"/>
  <c r="I152" i="2"/>
  <c r="I156" i="2"/>
  <c r="I163" i="2"/>
  <c r="I169" i="2"/>
  <c r="I178" i="2"/>
  <c r="I185" i="2"/>
  <c r="I194" i="2"/>
  <c r="I201" i="2"/>
  <c r="I86" i="2"/>
  <c r="I32" i="2"/>
  <c r="I33" i="2"/>
  <c r="I188" i="2"/>
  <c r="I195" i="2"/>
  <c r="I45" i="2"/>
  <c r="I48" i="2"/>
  <c r="I56" i="2"/>
  <c r="I64" i="2"/>
  <c r="I72" i="2"/>
  <c r="I29" i="2"/>
  <c r="I30" i="2"/>
  <c r="I35" i="2"/>
  <c r="I36" i="2"/>
  <c r="H14" i="2"/>
  <c r="I235" i="2"/>
  <c r="I193" i="2"/>
  <c r="I27" i="2"/>
  <c r="I34" i="2"/>
  <c r="I172" i="2"/>
  <c r="I179" i="2"/>
  <c r="I80" i="2"/>
  <c r="I68" i="2"/>
  <c r="I121" i="2"/>
  <c r="I170" i="2"/>
  <c r="I177" i="2"/>
  <c r="I78" i="2"/>
  <c r="I85" i="2"/>
  <c r="I40" i="2"/>
  <c r="I31" i="2"/>
  <c r="I21" i="2"/>
  <c r="I186" i="2"/>
  <c r="I23" i="2"/>
  <c r="I28" i="2"/>
  <c r="I113" i="2"/>
  <c r="I155" i="2"/>
  <c r="I52" i="2"/>
  <c r="I60" i="2"/>
  <c r="I76" i="2"/>
  <c r="I26" i="2"/>
  <c r="B18" i="1"/>
  <c r="J26" i="2"/>
  <c r="M26" i="2"/>
  <c r="N26" i="2"/>
  <c r="K26" i="2"/>
  <c r="L26" i="2"/>
  <c r="K186" i="2"/>
  <c r="L186" i="2"/>
  <c r="M186" i="2"/>
  <c r="N186" i="2"/>
  <c r="J186" i="2"/>
  <c r="J121" i="2"/>
  <c r="K121" i="2"/>
  <c r="L121" i="2"/>
  <c r="M121" i="2"/>
  <c r="N121" i="2"/>
  <c r="J235" i="2"/>
  <c r="K235" i="2"/>
  <c r="L235" i="2"/>
  <c r="M235" i="2"/>
  <c r="N235" i="2"/>
  <c r="K56" i="2"/>
  <c r="L56" i="2"/>
  <c r="M56" i="2"/>
  <c r="N56" i="2"/>
  <c r="J56" i="2"/>
  <c r="J201" i="2"/>
  <c r="M201" i="2"/>
  <c r="N201" i="2"/>
  <c r="K201" i="2"/>
  <c r="L201" i="2"/>
  <c r="J133" i="2"/>
  <c r="M133" i="2"/>
  <c r="N133" i="2"/>
  <c r="K133" i="2"/>
  <c r="L133" i="2"/>
  <c r="K70" i="2"/>
  <c r="L70" i="2"/>
  <c r="J70" i="2"/>
  <c r="M70" i="2"/>
  <c r="N70" i="2"/>
  <c r="J187" i="2"/>
  <c r="K187" i="2"/>
  <c r="L187" i="2"/>
  <c r="M187" i="2"/>
  <c r="N187" i="2"/>
  <c r="K154" i="2"/>
  <c r="L154" i="2"/>
  <c r="M154" i="2"/>
  <c r="N154" i="2"/>
  <c r="J154" i="2"/>
  <c r="M84" i="2"/>
  <c r="N84" i="2"/>
  <c r="K84" i="2"/>
  <c r="L84" i="2"/>
  <c r="J84" i="2"/>
  <c r="M176" i="2"/>
  <c r="N176" i="2"/>
  <c r="K176" i="2"/>
  <c r="L176" i="2"/>
  <c r="J176" i="2"/>
  <c r="J141" i="2"/>
  <c r="M141" i="2"/>
  <c r="N141" i="2"/>
  <c r="K141" i="2"/>
  <c r="L141" i="2"/>
  <c r="M22" i="2"/>
  <c r="N22" i="2"/>
  <c r="J22" i="2"/>
  <c r="K22" i="2"/>
  <c r="L22" i="2"/>
  <c r="M69" i="2"/>
  <c r="N69" i="2"/>
  <c r="J69" i="2"/>
  <c r="K69" i="2"/>
  <c r="L69" i="2"/>
  <c r="M43" i="2"/>
  <c r="N43" i="2"/>
  <c r="J43" i="2"/>
  <c r="K43" i="2"/>
  <c r="L43" i="2"/>
  <c r="J181" i="2"/>
  <c r="K181" i="2"/>
  <c r="L181" i="2"/>
  <c r="M181" i="2"/>
  <c r="N181" i="2"/>
  <c r="J135" i="2"/>
  <c r="K135" i="2"/>
  <c r="L135" i="2"/>
  <c r="M135" i="2"/>
  <c r="N135" i="2"/>
  <c r="M132" i="2"/>
  <c r="N132" i="2"/>
  <c r="J132" i="2"/>
  <c r="K132" i="2"/>
  <c r="L132" i="2"/>
  <c r="M149" i="2"/>
  <c r="N149" i="2"/>
  <c r="J149" i="2"/>
  <c r="K149" i="2"/>
  <c r="L149" i="2"/>
  <c r="J119" i="2"/>
  <c r="K119" i="2"/>
  <c r="L119" i="2"/>
  <c r="M119" i="2"/>
  <c r="N119" i="2"/>
  <c r="J214" i="2"/>
  <c r="K214" i="2"/>
  <c r="L214" i="2"/>
  <c r="M214" i="2"/>
  <c r="N214" i="2"/>
  <c r="M112" i="2"/>
  <c r="N112" i="2"/>
  <c r="K112" i="2"/>
  <c r="L112" i="2"/>
  <c r="J112" i="2"/>
  <c r="M88" i="2"/>
  <c r="N88" i="2"/>
  <c r="K88" i="2"/>
  <c r="L88" i="2"/>
  <c r="J88" i="2"/>
  <c r="J94" i="2"/>
  <c r="K94" i="2"/>
  <c r="L94" i="2"/>
  <c r="M94" i="2"/>
  <c r="N94" i="2"/>
  <c r="J216" i="2"/>
  <c r="K216" i="2"/>
  <c r="L216" i="2"/>
  <c r="M216" i="2"/>
  <c r="N216" i="2"/>
  <c r="M217" i="2"/>
  <c r="N217" i="2"/>
  <c r="K217" i="2"/>
  <c r="L217" i="2"/>
  <c r="J217" i="2"/>
  <c r="K76" i="2"/>
  <c r="L76" i="2"/>
  <c r="M76" i="2"/>
  <c r="N76" i="2"/>
  <c r="J76" i="2"/>
  <c r="M21" i="2"/>
  <c r="N21" i="2"/>
  <c r="K21" i="2"/>
  <c r="L21" i="2"/>
  <c r="J21" i="2"/>
  <c r="K68" i="2"/>
  <c r="L68" i="2"/>
  <c r="M68" i="2"/>
  <c r="N68" i="2"/>
  <c r="J68" i="2"/>
  <c r="K29" i="2"/>
  <c r="L29" i="2"/>
  <c r="J29" i="2"/>
  <c r="M29" i="2"/>
  <c r="N29" i="2"/>
  <c r="M33" i="2"/>
  <c r="N33" i="2"/>
  <c r="J33" i="2"/>
  <c r="K33" i="2"/>
  <c r="L33" i="2"/>
  <c r="J163" i="2"/>
  <c r="K163" i="2"/>
  <c r="L163" i="2"/>
  <c r="M163" i="2"/>
  <c r="N163" i="2"/>
  <c r="K42" i="2"/>
  <c r="L42" i="2"/>
  <c r="J42" i="2"/>
  <c r="M42" i="2"/>
  <c r="N42" i="2"/>
  <c r="K50" i="2"/>
  <c r="L50" i="2"/>
  <c r="M50" i="2"/>
  <c r="N50" i="2"/>
  <c r="J50" i="2"/>
  <c r="K142" i="2"/>
  <c r="L142" i="2"/>
  <c r="M142" i="2"/>
  <c r="N142" i="2"/>
  <c r="J142" i="2"/>
  <c r="K90" i="2"/>
  <c r="L90" i="2"/>
  <c r="M90" i="2"/>
  <c r="N90" i="2"/>
  <c r="J90" i="2"/>
  <c r="J191" i="2"/>
  <c r="M191" i="2"/>
  <c r="N191" i="2"/>
  <c r="K191" i="2"/>
  <c r="L191" i="2"/>
  <c r="J159" i="2"/>
  <c r="M159" i="2"/>
  <c r="N159" i="2"/>
  <c r="K159" i="2"/>
  <c r="L159" i="2"/>
  <c r="J100" i="2"/>
  <c r="K100" i="2"/>
  <c r="L100" i="2"/>
  <c r="M100" i="2"/>
  <c r="N100" i="2"/>
  <c r="M75" i="2"/>
  <c r="N75" i="2"/>
  <c r="J75" i="2"/>
  <c r="K75" i="2"/>
  <c r="L75" i="2"/>
  <c r="M59" i="2"/>
  <c r="N59" i="2"/>
  <c r="J59" i="2"/>
  <c r="K59" i="2"/>
  <c r="L59" i="2"/>
  <c r="J82" i="2"/>
  <c r="M82" i="2"/>
  <c r="N82" i="2"/>
  <c r="K82" i="2"/>
  <c r="L82" i="2"/>
  <c r="J174" i="2"/>
  <c r="M174" i="2"/>
  <c r="N174" i="2"/>
  <c r="K174" i="2"/>
  <c r="L174" i="2"/>
  <c r="J128" i="2"/>
  <c r="K128" i="2"/>
  <c r="L128" i="2"/>
  <c r="M128" i="2"/>
  <c r="N128" i="2"/>
  <c r="J131" i="2"/>
  <c r="M131" i="2"/>
  <c r="N131" i="2"/>
  <c r="K131" i="2"/>
  <c r="L131" i="2"/>
  <c r="M147" i="2"/>
  <c r="N147" i="2"/>
  <c r="J147" i="2"/>
  <c r="K147" i="2"/>
  <c r="L147" i="2"/>
  <c r="J115" i="2"/>
  <c r="K115" i="2"/>
  <c r="L115" i="2"/>
  <c r="M115" i="2"/>
  <c r="N115" i="2"/>
  <c r="J206" i="2"/>
  <c r="K206" i="2"/>
  <c r="L206" i="2"/>
  <c r="M206" i="2"/>
  <c r="N206" i="2"/>
  <c r="M110" i="2"/>
  <c r="N110" i="2"/>
  <c r="J110" i="2"/>
  <c r="K110" i="2"/>
  <c r="L110" i="2"/>
  <c r="J87" i="2"/>
  <c r="M87" i="2"/>
  <c r="N87" i="2"/>
  <c r="K87" i="2"/>
  <c r="L87" i="2"/>
  <c r="J93" i="2"/>
  <c r="K93" i="2"/>
  <c r="L93" i="2"/>
  <c r="M93" i="2"/>
  <c r="N93" i="2"/>
  <c r="J212" i="2"/>
  <c r="K212" i="2"/>
  <c r="L212" i="2"/>
  <c r="M212" i="2"/>
  <c r="N212" i="2"/>
  <c r="M215" i="2"/>
  <c r="N215" i="2"/>
  <c r="J215" i="2"/>
  <c r="K215" i="2"/>
  <c r="L215" i="2"/>
  <c r="K60" i="2"/>
  <c r="L60" i="2"/>
  <c r="M60" i="2"/>
  <c r="N60" i="2"/>
  <c r="J60" i="2"/>
  <c r="J28" i="2"/>
  <c r="K28" i="2"/>
  <c r="L28" i="2"/>
  <c r="M28" i="2"/>
  <c r="N28" i="2"/>
  <c r="J31" i="2"/>
  <c r="K31" i="2"/>
  <c r="L31" i="2"/>
  <c r="M31" i="2"/>
  <c r="N31" i="2"/>
  <c r="J177" i="2"/>
  <c r="M177" i="2"/>
  <c r="N177" i="2"/>
  <c r="K177" i="2"/>
  <c r="L177" i="2"/>
  <c r="J80" i="2"/>
  <c r="K80" i="2"/>
  <c r="L80" i="2"/>
  <c r="M80" i="2"/>
  <c r="N80" i="2"/>
  <c r="M27" i="2"/>
  <c r="N27" i="2"/>
  <c r="J27" i="2"/>
  <c r="K27" i="2"/>
  <c r="L27" i="2"/>
  <c r="J36" i="2"/>
  <c r="K36" i="2"/>
  <c r="L36" i="2"/>
  <c r="M36" i="2"/>
  <c r="N36" i="2"/>
  <c r="K72" i="2"/>
  <c r="L72" i="2"/>
  <c r="M72" i="2"/>
  <c r="N72" i="2"/>
  <c r="J72" i="2"/>
  <c r="K45" i="2"/>
  <c r="L45" i="2"/>
  <c r="M45" i="2"/>
  <c r="N45" i="2"/>
  <c r="J45" i="2"/>
  <c r="J32" i="2"/>
  <c r="K32" i="2"/>
  <c r="L32" i="2"/>
  <c r="M32" i="2"/>
  <c r="N32" i="2"/>
  <c r="J185" i="2"/>
  <c r="M185" i="2"/>
  <c r="N185" i="2"/>
  <c r="K185" i="2"/>
  <c r="L185" i="2"/>
  <c r="J156" i="2"/>
  <c r="K156" i="2"/>
  <c r="L156" i="2"/>
  <c r="M156" i="2"/>
  <c r="N156" i="2"/>
  <c r="J105" i="2"/>
  <c r="K105" i="2"/>
  <c r="L105" i="2"/>
  <c r="M105" i="2"/>
  <c r="N105" i="2"/>
  <c r="K38" i="2"/>
  <c r="L38" i="2"/>
  <c r="J38" i="2"/>
  <c r="M38" i="2"/>
  <c r="N38" i="2"/>
  <c r="K62" i="2"/>
  <c r="L62" i="2"/>
  <c r="M62" i="2"/>
  <c r="N62" i="2"/>
  <c r="J62" i="2"/>
  <c r="J79" i="2"/>
  <c r="K79" i="2"/>
  <c r="L79" i="2"/>
  <c r="M79" i="2"/>
  <c r="N79" i="2"/>
  <c r="J171" i="2"/>
  <c r="K171" i="2"/>
  <c r="L171" i="2"/>
  <c r="M171" i="2"/>
  <c r="N171" i="2"/>
  <c r="K162" i="2"/>
  <c r="L162" i="2"/>
  <c r="M162" i="2"/>
  <c r="N162" i="2"/>
  <c r="J162" i="2"/>
  <c r="J136" i="2"/>
  <c r="K136" i="2"/>
  <c r="L136" i="2"/>
  <c r="M136" i="2"/>
  <c r="N136" i="2"/>
  <c r="J218" i="2"/>
  <c r="K218" i="2"/>
  <c r="L218" i="2"/>
  <c r="M218" i="2"/>
  <c r="N218" i="2"/>
  <c r="M200" i="2"/>
  <c r="N200" i="2"/>
  <c r="J200" i="2"/>
  <c r="K200" i="2"/>
  <c r="L200" i="2"/>
  <c r="M184" i="2"/>
  <c r="N184" i="2"/>
  <c r="K184" i="2"/>
  <c r="L184" i="2"/>
  <c r="J184" i="2"/>
  <c r="M168" i="2"/>
  <c r="N168" i="2"/>
  <c r="J168" i="2"/>
  <c r="K168" i="2"/>
  <c r="L168" i="2"/>
  <c r="K150" i="2"/>
  <c r="L150" i="2"/>
  <c r="J150" i="2"/>
  <c r="M150" i="2"/>
  <c r="N150" i="2"/>
  <c r="J125" i="2"/>
  <c r="M125" i="2"/>
  <c r="N125" i="2"/>
  <c r="K125" i="2"/>
  <c r="L125" i="2"/>
  <c r="J226" i="2"/>
  <c r="K226" i="2"/>
  <c r="L226" i="2"/>
  <c r="M226" i="2"/>
  <c r="N226" i="2"/>
  <c r="M39" i="2"/>
  <c r="N39" i="2"/>
  <c r="J39" i="2"/>
  <c r="K39" i="2"/>
  <c r="L39" i="2"/>
  <c r="M73" i="2"/>
  <c r="N73" i="2"/>
  <c r="J73" i="2"/>
  <c r="K73" i="2"/>
  <c r="L73" i="2"/>
  <c r="M65" i="2"/>
  <c r="N65" i="2"/>
  <c r="J65" i="2"/>
  <c r="K65" i="2"/>
  <c r="L65" i="2"/>
  <c r="M57" i="2"/>
  <c r="N57" i="2"/>
  <c r="J57" i="2"/>
  <c r="K57" i="2"/>
  <c r="L57" i="2"/>
  <c r="M49" i="2"/>
  <c r="N49" i="2"/>
  <c r="J49" i="2"/>
  <c r="K49" i="2"/>
  <c r="L49" i="2"/>
  <c r="J81" i="2"/>
  <c r="K81" i="2"/>
  <c r="L81" i="2"/>
  <c r="M81" i="2"/>
  <c r="N81" i="2"/>
  <c r="J189" i="2"/>
  <c r="K189" i="2"/>
  <c r="L189" i="2"/>
  <c r="M189" i="2"/>
  <c r="N189" i="2"/>
  <c r="J173" i="2"/>
  <c r="K173" i="2"/>
  <c r="L173" i="2"/>
  <c r="M173" i="2"/>
  <c r="N173" i="2"/>
  <c r="J157" i="2"/>
  <c r="K157" i="2"/>
  <c r="L157" i="2"/>
  <c r="M157" i="2"/>
  <c r="N157" i="2"/>
  <c r="K233" i="2"/>
  <c r="L233" i="2"/>
  <c r="M233" i="2"/>
  <c r="N233" i="2"/>
  <c r="J233" i="2"/>
  <c r="M140" i="2"/>
  <c r="N140" i="2"/>
  <c r="K140" i="2"/>
  <c r="L140" i="2"/>
  <c r="J140" i="2"/>
  <c r="K98" i="2"/>
  <c r="L98" i="2"/>
  <c r="M98" i="2"/>
  <c r="N98" i="2"/>
  <c r="J98" i="2"/>
  <c r="J153" i="2"/>
  <c r="M153" i="2"/>
  <c r="N153" i="2"/>
  <c r="K153" i="2"/>
  <c r="L153" i="2"/>
  <c r="M145" i="2"/>
  <c r="N145" i="2"/>
  <c r="J145" i="2"/>
  <c r="K145" i="2"/>
  <c r="L145" i="2"/>
  <c r="J129" i="2"/>
  <c r="K129" i="2"/>
  <c r="L129" i="2"/>
  <c r="M129" i="2"/>
  <c r="N129" i="2"/>
  <c r="J111" i="2"/>
  <c r="K111" i="2"/>
  <c r="L111" i="2"/>
  <c r="M111" i="2"/>
  <c r="N111" i="2"/>
  <c r="J232" i="2"/>
  <c r="M232" i="2"/>
  <c r="N232" i="2"/>
  <c r="K232" i="2"/>
  <c r="L232" i="2"/>
  <c r="M124" i="2"/>
  <c r="N124" i="2"/>
  <c r="K124" i="2"/>
  <c r="L124" i="2"/>
  <c r="J124" i="2"/>
  <c r="M116" i="2"/>
  <c r="N116" i="2"/>
  <c r="K116" i="2"/>
  <c r="L116" i="2"/>
  <c r="J116" i="2"/>
  <c r="M108" i="2"/>
  <c r="N108" i="2"/>
  <c r="K108" i="2"/>
  <c r="L108" i="2"/>
  <c r="J108" i="2"/>
  <c r="M96" i="2"/>
  <c r="N96" i="2"/>
  <c r="J96" i="2"/>
  <c r="K96" i="2"/>
  <c r="L96" i="2"/>
  <c r="M239" i="2"/>
  <c r="N239" i="2"/>
  <c r="J239" i="2"/>
  <c r="K239" i="2"/>
  <c r="L239" i="2"/>
  <c r="J102" i="2"/>
  <c r="M102" i="2"/>
  <c r="N102" i="2"/>
  <c r="K102" i="2"/>
  <c r="L102" i="2"/>
  <c r="J237" i="2"/>
  <c r="K237" i="2"/>
  <c r="L237" i="2"/>
  <c r="M237" i="2"/>
  <c r="N237" i="2"/>
  <c r="J224" i="2"/>
  <c r="K224" i="2"/>
  <c r="L224" i="2"/>
  <c r="M224" i="2"/>
  <c r="N224" i="2"/>
  <c r="J208" i="2"/>
  <c r="K208" i="2"/>
  <c r="L208" i="2"/>
  <c r="M208" i="2"/>
  <c r="N208" i="2"/>
  <c r="M221" i="2"/>
  <c r="N221" i="2"/>
  <c r="K221" i="2"/>
  <c r="L221" i="2"/>
  <c r="J221" i="2"/>
  <c r="M213" i="2"/>
  <c r="N213" i="2"/>
  <c r="K213" i="2"/>
  <c r="L213" i="2"/>
  <c r="J213" i="2"/>
  <c r="M205" i="2"/>
  <c r="N205" i="2"/>
  <c r="K205" i="2"/>
  <c r="L205" i="2"/>
  <c r="J205" i="2"/>
  <c r="J155" i="2"/>
  <c r="K155" i="2"/>
  <c r="L155" i="2"/>
  <c r="M155" i="2"/>
  <c r="N155" i="2"/>
  <c r="J85" i="2"/>
  <c r="M85" i="2"/>
  <c r="N85" i="2"/>
  <c r="K85" i="2"/>
  <c r="L85" i="2"/>
  <c r="J172" i="2"/>
  <c r="K172" i="2"/>
  <c r="L172" i="2"/>
  <c r="M172" i="2"/>
  <c r="N172" i="2"/>
  <c r="J30" i="2"/>
  <c r="K30" i="2"/>
  <c r="L30" i="2"/>
  <c r="M30" i="2"/>
  <c r="N30" i="2"/>
  <c r="J188" i="2"/>
  <c r="K188" i="2"/>
  <c r="L188" i="2"/>
  <c r="M188" i="2"/>
  <c r="N188" i="2"/>
  <c r="J169" i="2"/>
  <c r="M169" i="2"/>
  <c r="N169" i="2"/>
  <c r="K169" i="2"/>
  <c r="L169" i="2"/>
  <c r="K25" i="2"/>
  <c r="L25" i="2"/>
  <c r="J25" i="2"/>
  <c r="M25" i="2"/>
  <c r="N25" i="2"/>
  <c r="K54" i="2"/>
  <c r="L54" i="2"/>
  <c r="M54" i="2"/>
  <c r="N54" i="2"/>
  <c r="J54" i="2"/>
  <c r="K148" i="2"/>
  <c r="L148" i="2"/>
  <c r="J148" i="2"/>
  <c r="M148" i="2"/>
  <c r="N148" i="2"/>
  <c r="J97" i="2"/>
  <c r="M97" i="2"/>
  <c r="N97" i="2"/>
  <c r="K97" i="2"/>
  <c r="L97" i="2"/>
  <c r="M192" i="2"/>
  <c r="N192" i="2"/>
  <c r="K192" i="2"/>
  <c r="L192" i="2"/>
  <c r="J192" i="2"/>
  <c r="M160" i="2"/>
  <c r="N160" i="2"/>
  <c r="J160" i="2"/>
  <c r="K160" i="2"/>
  <c r="L160" i="2"/>
  <c r="J109" i="2"/>
  <c r="K109" i="2"/>
  <c r="L109" i="2"/>
  <c r="M109" i="2"/>
  <c r="N109" i="2"/>
  <c r="M77" i="2"/>
  <c r="N77" i="2"/>
  <c r="J77" i="2"/>
  <c r="K77" i="2"/>
  <c r="L77" i="2"/>
  <c r="M61" i="2"/>
  <c r="N61" i="2"/>
  <c r="J61" i="2"/>
  <c r="K61" i="2"/>
  <c r="L61" i="2"/>
  <c r="M53" i="2"/>
  <c r="N53" i="2"/>
  <c r="J53" i="2"/>
  <c r="K53" i="2"/>
  <c r="L53" i="2"/>
  <c r="J197" i="2"/>
  <c r="K197" i="2"/>
  <c r="L197" i="2"/>
  <c r="M197" i="2"/>
  <c r="N197" i="2"/>
  <c r="J165" i="2"/>
  <c r="K165" i="2"/>
  <c r="L165" i="2"/>
  <c r="M165" i="2"/>
  <c r="N165" i="2"/>
  <c r="K46" i="2"/>
  <c r="L46" i="2"/>
  <c r="M46" i="2"/>
  <c r="N46" i="2"/>
  <c r="J46" i="2"/>
  <c r="J234" i="2"/>
  <c r="K234" i="2"/>
  <c r="L234" i="2"/>
  <c r="M234" i="2"/>
  <c r="N234" i="2"/>
  <c r="J137" i="2"/>
  <c r="K137" i="2"/>
  <c r="L137" i="2"/>
  <c r="M137" i="2"/>
  <c r="N137" i="2"/>
  <c r="J99" i="2"/>
  <c r="K99" i="2"/>
  <c r="L99" i="2"/>
  <c r="M99" i="2"/>
  <c r="N99" i="2"/>
  <c r="M120" i="2"/>
  <c r="N120" i="2"/>
  <c r="K120" i="2"/>
  <c r="L120" i="2"/>
  <c r="J120" i="2"/>
  <c r="M104" i="2"/>
  <c r="N104" i="2"/>
  <c r="K104" i="2"/>
  <c r="L104" i="2"/>
  <c r="J104" i="2"/>
  <c r="M231" i="2"/>
  <c r="N231" i="2"/>
  <c r="J231" i="2"/>
  <c r="K231" i="2"/>
  <c r="L231" i="2"/>
  <c r="J229" i="2"/>
  <c r="K229" i="2"/>
  <c r="L229" i="2"/>
  <c r="M229" i="2"/>
  <c r="N229" i="2"/>
  <c r="K225" i="2"/>
  <c r="L225" i="2"/>
  <c r="M225" i="2"/>
  <c r="N225" i="2"/>
  <c r="J225" i="2"/>
  <c r="M209" i="2"/>
  <c r="N209" i="2"/>
  <c r="K209" i="2"/>
  <c r="L209" i="2"/>
  <c r="J209" i="2"/>
  <c r="J113" i="2"/>
  <c r="K113" i="2"/>
  <c r="L113" i="2"/>
  <c r="M113" i="2"/>
  <c r="N113" i="2"/>
  <c r="K78" i="2"/>
  <c r="L78" i="2"/>
  <c r="M78" i="2"/>
  <c r="N78" i="2"/>
  <c r="J78" i="2"/>
  <c r="J34" i="2"/>
  <c r="M34" i="2"/>
  <c r="N34" i="2"/>
  <c r="K34" i="2"/>
  <c r="L34" i="2"/>
  <c r="J13" i="2"/>
  <c r="J14" i="2"/>
  <c r="K48" i="2"/>
  <c r="L48" i="2"/>
  <c r="M48" i="2"/>
  <c r="N48" i="2"/>
  <c r="J48" i="2"/>
  <c r="K194" i="2"/>
  <c r="L194" i="2"/>
  <c r="M194" i="2"/>
  <c r="N194" i="2"/>
  <c r="J194" i="2"/>
  <c r="K126" i="2"/>
  <c r="L126" i="2"/>
  <c r="M126" i="2"/>
  <c r="N126" i="2"/>
  <c r="J126" i="2"/>
  <c r="K66" i="2"/>
  <c r="L66" i="2"/>
  <c r="M66" i="2"/>
  <c r="N66" i="2"/>
  <c r="J66" i="2"/>
  <c r="J180" i="2"/>
  <c r="K180" i="2"/>
  <c r="L180" i="2"/>
  <c r="M180" i="2"/>
  <c r="N180" i="2"/>
  <c r="J143" i="2"/>
  <c r="K143" i="2"/>
  <c r="L143" i="2"/>
  <c r="M143" i="2"/>
  <c r="N143" i="2"/>
  <c r="J83" i="2"/>
  <c r="M83" i="2"/>
  <c r="N83" i="2"/>
  <c r="K83" i="2"/>
  <c r="L83" i="2"/>
  <c r="J175" i="2"/>
  <c r="M175" i="2"/>
  <c r="N175" i="2"/>
  <c r="K175" i="2"/>
  <c r="L175" i="2"/>
  <c r="K134" i="2"/>
  <c r="L134" i="2"/>
  <c r="M134" i="2"/>
  <c r="N134" i="2"/>
  <c r="J134" i="2"/>
  <c r="M41" i="2"/>
  <c r="N41" i="2"/>
  <c r="J41" i="2"/>
  <c r="K41" i="2"/>
  <c r="L41" i="2"/>
  <c r="M67" i="2"/>
  <c r="N67" i="2"/>
  <c r="J67" i="2"/>
  <c r="K67" i="2"/>
  <c r="L67" i="2"/>
  <c r="M51" i="2"/>
  <c r="N51" i="2"/>
  <c r="J51" i="2"/>
  <c r="K51" i="2"/>
  <c r="L51" i="2"/>
  <c r="J190" i="2"/>
  <c r="M190" i="2"/>
  <c r="N190" i="2"/>
  <c r="K190" i="2"/>
  <c r="L190" i="2"/>
  <c r="J158" i="2"/>
  <c r="K158" i="2"/>
  <c r="L158" i="2"/>
  <c r="M158" i="2"/>
  <c r="N158" i="2"/>
  <c r="M44" i="2"/>
  <c r="N44" i="2"/>
  <c r="J44" i="2"/>
  <c r="K44" i="2"/>
  <c r="L44" i="2"/>
  <c r="J227" i="2"/>
  <c r="K227" i="2"/>
  <c r="L227" i="2"/>
  <c r="M227" i="2"/>
  <c r="N227" i="2"/>
  <c r="J130" i="2"/>
  <c r="K130" i="2"/>
  <c r="L130" i="2"/>
  <c r="M130" i="2"/>
  <c r="N130" i="2"/>
  <c r="J92" i="2"/>
  <c r="K92" i="2"/>
  <c r="L92" i="2"/>
  <c r="M92" i="2"/>
  <c r="N92" i="2"/>
  <c r="M118" i="2"/>
  <c r="N118" i="2"/>
  <c r="J118" i="2"/>
  <c r="K118" i="2"/>
  <c r="L118" i="2"/>
  <c r="J103" i="2"/>
  <c r="M103" i="2"/>
  <c r="N103" i="2"/>
  <c r="K103" i="2"/>
  <c r="L103" i="2"/>
  <c r="J230" i="2"/>
  <c r="M230" i="2"/>
  <c r="N230" i="2"/>
  <c r="K230" i="2"/>
  <c r="L230" i="2"/>
  <c r="J228" i="2"/>
  <c r="K228" i="2"/>
  <c r="L228" i="2"/>
  <c r="M228" i="2"/>
  <c r="N228" i="2"/>
  <c r="M223" i="2"/>
  <c r="N223" i="2"/>
  <c r="J223" i="2"/>
  <c r="K223" i="2"/>
  <c r="L223" i="2"/>
  <c r="M207" i="2"/>
  <c r="N207" i="2"/>
  <c r="J207" i="2"/>
  <c r="K207" i="2"/>
  <c r="L207" i="2"/>
  <c r="B19" i="1"/>
  <c r="B20" i="1"/>
  <c r="B21" i="1"/>
  <c r="B22" i="1"/>
  <c r="K52" i="2"/>
  <c r="L52" i="2"/>
  <c r="M52" i="2"/>
  <c r="N52" i="2"/>
  <c r="J52" i="2"/>
  <c r="K23" i="2"/>
  <c r="L23" i="2"/>
  <c r="M23" i="2"/>
  <c r="N23" i="2"/>
  <c r="J23" i="2"/>
  <c r="K40" i="2"/>
  <c r="L40" i="2"/>
  <c r="M40" i="2"/>
  <c r="N40" i="2"/>
  <c r="J40" i="2"/>
  <c r="K170" i="2"/>
  <c r="L170" i="2"/>
  <c r="M170" i="2"/>
  <c r="N170" i="2"/>
  <c r="J170" i="2"/>
  <c r="J179" i="2"/>
  <c r="K179" i="2"/>
  <c r="L179" i="2"/>
  <c r="M179" i="2"/>
  <c r="N179" i="2"/>
  <c r="J193" i="2"/>
  <c r="M193" i="2"/>
  <c r="N193" i="2"/>
  <c r="K193" i="2"/>
  <c r="L193" i="2"/>
  <c r="M35" i="2"/>
  <c r="N35" i="2"/>
  <c r="K35" i="2"/>
  <c r="L35" i="2"/>
  <c r="J35" i="2"/>
  <c r="K64" i="2"/>
  <c r="L64" i="2"/>
  <c r="M64" i="2"/>
  <c r="N64" i="2"/>
  <c r="J64" i="2"/>
  <c r="J195" i="2"/>
  <c r="K195" i="2"/>
  <c r="L195" i="2"/>
  <c r="M195" i="2"/>
  <c r="N195" i="2"/>
  <c r="K86" i="2"/>
  <c r="L86" i="2"/>
  <c r="M86" i="2"/>
  <c r="N86" i="2"/>
  <c r="J86" i="2"/>
  <c r="K178" i="2"/>
  <c r="L178" i="2"/>
  <c r="M178" i="2"/>
  <c r="N178" i="2"/>
  <c r="J178" i="2"/>
  <c r="K152" i="2"/>
  <c r="L152" i="2"/>
  <c r="J152" i="2"/>
  <c r="M152" i="2"/>
  <c r="N152" i="2"/>
  <c r="J91" i="2"/>
  <c r="K91" i="2"/>
  <c r="L91" i="2"/>
  <c r="M91" i="2"/>
  <c r="N91" i="2"/>
  <c r="K74" i="2"/>
  <c r="L74" i="2"/>
  <c r="M74" i="2"/>
  <c r="N74" i="2"/>
  <c r="J74" i="2"/>
  <c r="K58" i="2"/>
  <c r="L58" i="2"/>
  <c r="M58" i="2"/>
  <c r="N58" i="2"/>
  <c r="J58" i="2"/>
  <c r="J196" i="2"/>
  <c r="K196" i="2"/>
  <c r="L196" i="2"/>
  <c r="M196" i="2"/>
  <c r="N196" i="2"/>
  <c r="J164" i="2"/>
  <c r="K164" i="2"/>
  <c r="L164" i="2"/>
  <c r="M164" i="2"/>
  <c r="N164" i="2"/>
  <c r="J161" i="2"/>
  <c r="M161" i="2"/>
  <c r="N161" i="2"/>
  <c r="K161" i="2"/>
  <c r="L161" i="2"/>
  <c r="J127" i="2"/>
  <c r="K127" i="2"/>
  <c r="L127" i="2"/>
  <c r="M127" i="2"/>
  <c r="N127" i="2"/>
  <c r="J202" i="2"/>
  <c r="K202" i="2"/>
  <c r="L202" i="2"/>
  <c r="M202" i="2"/>
  <c r="N202" i="2"/>
  <c r="J199" i="2"/>
  <c r="M199" i="2"/>
  <c r="N199" i="2"/>
  <c r="K199" i="2"/>
  <c r="L199" i="2"/>
  <c r="J183" i="2"/>
  <c r="M183" i="2"/>
  <c r="N183" i="2"/>
  <c r="K183" i="2"/>
  <c r="L183" i="2"/>
  <c r="J167" i="2"/>
  <c r="M167" i="2"/>
  <c r="N167" i="2"/>
  <c r="K167" i="2"/>
  <c r="L167" i="2"/>
  <c r="K146" i="2"/>
  <c r="L146" i="2"/>
  <c r="J146" i="2"/>
  <c r="M146" i="2"/>
  <c r="N146" i="2"/>
  <c r="J117" i="2"/>
  <c r="K117" i="2"/>
  <c r="L117" i="2"/>
  <c r="M117" i="2"/>
  <c r="N117" i="2"/>
  <c r="M24" i="2"/>
  <c r="N24" i="2"/>
  <c r="J24" i="2"/>
  <c r="K24" i="2"/>
  <c r="L24" i="2"/>
  <c r="M37" i="2"/>
  <c r="N37" i="2"/>
  <c r="J37" i="2"/>
  <c r="K37" i="2"/>
  <c r="L37" i="2"/>
  <c r="M71" i="2"/>
  <c r="N71" i="2"/>
  <c r="J71" i="2"/>
  <c r="K71" i="2"/>
  <c r="L71" i="2"/>
  <c r="M63" i="2"/>
  <c r="N63" i="2"/>
  <c r="J63" i="2"/>
  <c r="K63" i="2"/>
  <c r="L63" i="2"/>
  <c r="M55" i="2"/>
  <c r="N55" i="2"/>
  <c r="J55" i="2"/>
  <c r="K55" i="2"/>
  <c r="L55" i="2"/>
  <c r="M47" i="2"/>
  <c r="N47" i="2"/>
  <c r="J47" i="2"/>
  <c r="K47" i="2"/>
  <c r="L47" i="2"/>
  <c r="J198" i="2"/>
  <c r="M198" i="2"/>
  <c r="N198" i="2"/>
  <c r="K198" i="2"/>
  <c r="L198" i="2"/>
  <c r="J182" i="2"/>
  <c r="K182" i="2"/>
  <c r="L182" i="2"/>
  <c r="M182" i="2"/>
  <c r="N182" i="2"/>
  <c r="J166" i="2"/>
  <c r="K166" i="2"/>
  <c r="L166" i="2"/>
  <c r="M166" i="2"/>
  <c r="N166" i="2"/>
  <c r="J144" i="2"/>
  <c r="K144" i="2"/>
  <c r="L144" i="2"/>
  <c r="M144" i="2"/>
  <c r="N144" i="2"/>
  <c r="J210" i="2"/>
  <c r="K210" i="2"/>
  <c r="L210" i="2"/>
  <c r="M210" i="2"/>
  <c r="N210" i="2"/>
  <c r="J139" i="2"/>
  <c r="M139" i="2"/>
  <c r="N139" i="2"/>
  <c r="K139" i="2"/>
  <c r="L139" i="2"/>
  <c r="J89" i="2"/>
  <c r="M89" i="2"/>
  <c r="N89" i="2"/>
  <c r="K89" i="2"/>
  <c r="L89" i="2"/>
  <c r="M151" i="2"/>
  <c r="N151" i="2"/>
  <c r="J151" i="2"/>
  <c r="K151" i="2"/>
  <c r="L151" i="2"/>
  <c r="J138" i="2"/>
  <c r="M138" i="2"/>
  <c r="N138" i="2"/>
  <c r="K138" i="2"/>
  <c r="L138" i="2"/>
  <c r="J123" i="2"/>
  <c r="K123" i="2"/>
  <c r="L123" i="2"/>
  <c r="M123" i="2"/>
  <c r="N123" i="2"/>
  <c r="J107" i="2"/>
  <c r="K107" i="2"/>
  <c r="L107" i="2"/>
  <c r="M107" i="2"/>
  <c r="N107" i="2"/>
  <c r="J222" i="2"/>
  <c r="K222" i="2"/>
  <c r="L222" i="2"/>
  <c r="M222" i="2"/>
  <c r="N222" i="2"/>
  <c r="M122" i="2"/>
  <c r="N122" i="2"/>
  <c r="J122" i="2"/>
  <c r="K122" i="2"/>
  <c r="L122" i="2"/>
  <c r="M114" i="2"/>
  <c r="N114" i="2"/>
  <c r="J114" i="2"/>
  <c r="K114" i="2"/>
  <c r="L114" i="2"/>
  <c r="M106" i="2"/>
  <c r="N106" i="2"/>
  <c r="J106" i="2"/>
  <c r="K106" i="2"/>
  <c r="L106" i="2"/>
  <c r="J95" i="2"/>
  <c r="M95" i="2"/>
  <c r="N95" i="2"/>
  <c r="K95" i="2"/>
  <c r="L95" i="2"/>
  <c r="J238" i="2"/>
  <c r="M238" i="2"/>
  <c r="N238" i="2"/>
  <c r="K238" i="2"/>
  <c r="L238" i="2"/>
  <c r="J101" i="2"/>
  <c r="K101" i="2"/>
  <c r="L101" i="2"/>
  <c r="M101" i="2"/>
  <c r="N101" i="2"/>
  <c r="J236" i="2"/>
  <c r="K236" i="2"/>
  <c r="L236" i="2"/>
  <c r="M236" i="2"/>
  <c r="N236" i="2"/>
  <c r="J220" i="2"/>
  <c r="K220" i="2"/>
  <c r="L220" i="2"/>
  <c r="M220" i="2"/>
  <c r="N220" i="2"/>
  <c r="J204" i="2"/>
  <c r="K204" i="2"/>
  <c r="L204" i="2"/>
  <c r="M204" i="2"/>
  <c r="N204" i="2"/>
  <c r="M219" i="2"/>
  <c r="N219" i="2"/>
  <c r="J219" i="2"/>
  <c r="K219" i="2"/>
  <c r="L219" i="2"/>
  <c r="M211" i="2"/>
  <c r="N211" i="2"/>
  <c r="J211" i="2"/>
  <c r="K211" i="2"/>
  <c r="L211" i="2"/>
  <c r="M203" i="2"/>
  <c r="N203" i="2"/>
  <c r="J203" i="2"/>
  <c r="K203" i="2"/>
  <c r="L203" i="2"/>
  <c r="B24" i="1"/>
  <c r="B23" i="1"/>
</calcChain>
</file>

<file path=xl/sharedStrings.xml><?xml version="1.0" encoding="utf-8"?>
<sst xmlns="http://schemas.openxmlformats.org/spreadsheetml/2006/main" count="342" uniqueCount="315">
  <si>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</si>
  <si>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</si>
  <si>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</si>
  <si>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</si>
  <si>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</si>
  <si>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</si>
  <si>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</si>
  <si>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</si>
  <si>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</si>
  <si>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</si>
  <si>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</si>
  <si>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</si>
  <si>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</si>
  <si>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</si>
  <si>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</si>
  <si>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</si>
  <si>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</si>
  <si>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</si>
  <si>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</si>
  <si>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</si>
  <si>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</si>
  <si>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</si>
  <si>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</si>
  <si>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</si>
  <si>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</si>
  <si>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</si>
  <si>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</si>
  <si>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</si>
  <si>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</si>
  <si>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</si>
  <si>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</si>
  <si>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</si>
  <si>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</si>
  <si>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</si>
  <si>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</si>
  <si>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</si>
  <si>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</si>
  <si>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</si>
  <si>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</si>
  <si>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</si>
  <si>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</si>
  <si>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</si>
  <si>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</si>
  <si>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</si>
  <si>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</si>
  <si>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</si>
  <si>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</si>
  <si>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</si>
  <si>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</si>
  <si>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</si>
  <si>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</si>
  <si>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</si>
  <si>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</si>
  <si>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</si>
  <si>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</si>
  <si>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</si>
  <si>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</si>
  <si>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</si>
  <si>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</si>
  <si>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</si>
  <si>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</si>
  <si>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</si>
  <si>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</si>
  <si>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</si>
  <si>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</si>
  <si>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</si>
  <si>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</si>
  <si>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</si>
  <si>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</si>
  <si>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</si>
  <si>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</si>
  <si>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</si>
  <si>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</si>
  <si>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</si>
  <si>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</si>
  <si>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</si>
  <si>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</si>
  <si>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</si>
  <si>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</si>
  <si>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</si>
  <si>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</si>
  <si>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</si>
  <si>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</si>
  <si>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</si>
  <si>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</si>
  <si>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</si>
  <si>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</si>
  <si>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</si>
  <si>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</si>
  <si>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</si>
  <si>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</si>
  <si>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</si>
  <si>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</si>
  <si>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Blank Respiration</t>
  </si>
  <si>
    <t xml:space="preserve">   16:57:52</t>
  </si>
  <si>
    <t xml:space="preserve">   16:58:04</t>
  </si>
  <si>
    <t xml:space="preserve">   16:58:14</t>
  </si>
  <si>
    <t xml:space="preserve">   16:58:24</t>
  </si>
  <si>
    <t xml:space="preserve">   16:58:34</t>
  </si>
  <si>
    <t xml:space="preserve">   16:58:44</t>
  </si>
  <si>
    <t xml:space="preserve">   16:58:54</t>
  </si>
  <si>
    <t xml:space="preserve">   16:59:04</t>
  </si>
  <si>
    <t xml:space="preserve">   16:59:14</t>
  </si>
  <si>
    <t xml:space="preserve">   16:59:24</t>
  </si>
  <si>
    <t xml:space="preserve">   16:59:34</t>
  </si>
  <si>
    <t xml:space="preserve">   16:59:44</t>
  </si>
  <si>
    <t xml:space="preserve">   16:59:54</t>
  </si>
  <si>
    <t xml:space="preserve">   17:00:04</t>
  </si>
  <si>
    <t xml:space="preserve">   17:00:14</t>
  </si>
  <si>
    <t xml:space="preserve">   17:00:24</t>
  </si>
  <si>
    <t xml:space="preserve">   17:00:34</t>
  </si>
  <si>
    <t xml:space="preserve">   17:00:44</t>
  </si>
  <si>
    <t xml:space="preserve">   17:00:54</t>
  </si>
  <si>
    <t xml:space="preserve">   17:01:04</t>
  </si>
  <si>
    <t xml:space="preserve">   17:01:14</t>
  </si>
  <si>
    <t xml:space="preserve">   17:01:24</t>
  </si>
  <si>
    <t xml:space="preserve">   17:01:34</t>
  </si>
  <si>
    <t xml:space="preserve">   17:01:44</t>
  </si>
  <si>
    <t xml:space="preserve">   17:01:54</t>
  </si>
  <si>
    <t xml:space="preserve">   17:02:04</t>
  </si>
  <si>
    <t xml:space="preserve">   17:02:14</t>
  </si>
  <si>
    <t xml:space="preserve">   17:02:24</t>
  </si>
  <si>
    <t xml:space="preserve">   17:02:34</t>
  </si>
  <si>
    <t xml:space="preserve">   17:02:44</t>
  </si>
  <si>
    <t xml:space="preserve">   17:02:54</t>
  </si>
  <si>
    <t xml:space="preserve">   17:03:04</t>
  </si>
  <si>
    <t xml:space="preserve">   17:03:15</t>
  </si>
  <si>
    <t xml:space="preserve">   17:03:25</t>
  </si>
  <si>
    <t xml:space="preserve">   17:03:35</t>
  </si>
  <si>
    <t xml:space="preserve">   17:03:45</t>
  </si>
  <si>
    <t xml:space="preserve">   17:03:55</t>
  </si>
  <si>
    <t xml:space="preserve">   17:04:05</t>
  </si>
  <si>
    <t xml:space="preserve">   17:04:15</t>
  </si>
  <si>
    <t xml:space="preserve">   17:04:25</t>
  </si>
  <si>
    <t xml:space="preserve">   17:04:35</t>
  </si>
  <si>
    <t xml:space="preserve">   17:04:44</t>
  </si>
  <si>
    <t xml:space="preserve">   17:04:54</t>
  </si>
  <si>
    <t xml:space="preserve">   17:05:04</t>
  </si>
  <si>
    <t xml:space="preserve">   17:05:14</t>
  </si>
  <si>
    <t xml:space="preserve">   17:05:24</t>
  </si>
  <si>
    <t xml:space="preserve">   17:05:34</t>
  </si>
  <si>
    <t xml:space="preserve">   17:05:44</t>
  </si>
  <si>
    <t xml:space="preserve">   17:05:54</t>
  </si>
  <si>
    <t xml:space="preserve">   17:06:04</t>
  </si>
  <si>
    <t xml:space="preserve">   17:06:14</t>
  </si>
  <si>
    <t xml:space="preserve">   17:06:24</t>
  </si>
  <si>
    <t xml:space="preserve">   17:06:34</t>
  </si>
  <si>
    <t xml:space="preserve">   17:06:44</t>
  </si>
  <si>
    <t xml:space="preserve">   17:06:54</t>
  </si>
  <si>
    <t xml:space="preserve">   17:07:04</t>
  </si>
  <si>
    <t xml:space="preserve">   17:07:14</t>
  </si>
  <si>
    <t xml:space="preserve">   17:07:24</t>
  </si>
  <si>
    <t xml:space="preserve">   17:07:34</t>
  </si>
  <si>
    <t xml:space="preserve">   17:07:44</t>
  </si>
  <si>
    <t xml:space="preserve">   17:07:54</t>
  </si>
  <si>
    <t xml:space="preserve">   17:08:04</t>
  </si>
  <si>
    <t xml:space="preserve">   17:08:14</t>
  </si>
  <si>
    <t xml:space="preserve">   17:08:24</t>
  </si>
  <si>
    <t xml:space="preserve">   17:08:34</t>
  </si>
  <si>
    <t xml:space="preserve">   17:08:44</t>
  </si>
  <si>
    <t xml:space="preserve">   17:08:54</t>
  </si>
  <si>
    <t xml:space="preserve">   17:09:04</t>
  </si>
  <si>
    <t xml:space="preserve">   17:09:14</t>
  </si>
  <si>
    <t xml:space="preserve">   17:09:24</t>
  </si>
  <si>
    <t xml:space="preserve">   17:09:34</t>
  </si>
  <si>
    <t xml:space="preserve">   17:09:44</t>
  </si>
  <si>
    <t xml:space="preserve">   17:09:54</t>
  </si>
  <si>
    <t xml:space="preserve">   17:10:04</t>
  </si>
  <si>
    <t xml:space="preserve">   17:10:14</t>
  </si>
  <si>
    <t xml:space="preserve">   17:10:24</t>
  </si>
  <si>
    <t xml:space="preserve">   17:10:34</t>
  </si>
  <si>
    <t xml:space="preserve">   17:10:44</t>
  </si>
  <si>
    <t xml:space="preserve">   17:10:54</t>
  </si>
  <si>
    <t xml:space="preserve">   17:11:04</t>
  </si>
  <si>
    <t xml:space="preserve">   17:11:14</t>
  </si>
  <si>
    <t xml:space="preserve">   17:11:24</t>
  </si>
  <si>
    <t xml:space="preserve">   17:11:34</t>
  </si>
  <si>
    <t xml:space="preserve">   17:11:44</t>
  </si>
  <si>
    <t xml:space="preserve">   17:11:54</t>
  </si>
  <si>
    <t xml:space="preserve">   17:12:04</t>
  </si>
  <si>
    <t xml:space="preserve">   17:12:14</t>
  </si>
  <si>
    <t xml:space="preserve">   17:12:24</t>
  </si>
  <si>
    <t xml:space="preserve">   17:12:34</t>
  </si>
  <si>
    <t xml:space="preserve">   17:12:44</t>
  </si>
  <si>
    <t xml:space="preserve">   17:12:54</t>
  </si>
  <si>
    <t xml:space="preserve">   17:13:04</t>
  </si>
  <si>
    <t xml:space="preserve">   17:13:14</t>
  </si>
  <si>
    <t xml:space="preserve">   17:13:24</t>
  </si>
  <si>
    <t xml:space="preserve">   17:13:34</t>
  </si>
  <si>
    <t xml:space="preserve">   17:13:44</t>
  </si>
  <si>
    <t xml:space="preserve">   17:13:54</t>
  </si>
  <si>
    <t xml:space="preserve">   17:14:04</t>
  </si>
  <si>
    <t xml:space="preserve">   17:14:14</t>
  </si>
  <si>
    <t xml:space="preserve">   17:14:24</t>
  </si>
  <si>
    <t xml:space="preserve">   17:14:34</t>
  </si>
  <si>
    <t xml:space="preserve">   17:14:45</t>
  </si>
  <si>
    <t xml:space="preserve">   17:14:55</t>
  </si>
  <si>
    <t xml:space="preserve">   17:15:05</t>
  </si>
  <si>
    <t xml:space="preserve">   17:15:15</t>
  </si>
  <si>
    <t xml:space="preserve">   17:15:25</t>
  </si>
  <si>
    <t xml:space="preserve">   17:15:35</t>
  </si>
  <si>
    <t xml:space="preserve">   17:15:45</t>
  </si>
  <si>
    <t xml:space="preserve">   17:15:55</t>
  </si>
  <si>
    <t xml:space="preserve">   17:16:05</t>
  </si>
  <si>
    <t xml:space="preserve">   17:16:14</t>
  </si>
  <si>
    <t xml:space="preserve">   17:16:24</t>
  </si>
  <si>
    <t xml:space="preserve">   17:16:34</t>
  </si>
  <si>
    <t xml:space="preserve">   17:16:44</t>
  </si>
  <si>
    <t xml:space="preserve">   17:16:54</t>
  </si>
  <si>
    <t xml:space="preserve">   17:17:04</t>
  </si>
  <si>
    <t xml:space="preserve">   17:17:14</t>
  </si>
  <si>
    <t xml:space="preserve">   17:17:24</t>
  </si>
  <si>
    <t xml:space="preserve">   17:17:34</t>
  </si>
  <si>
    <t xml:space="preserve">   17:17:44</t>
  </si>
  <si>
    <t xml:space="preserve">   17:17:54</t>
  </si>
  <si>
    <t xml:space="preserve">   17:18:04</t>
  </si>
  <si>
    <t xml:space="preserve">   17:18:14</t>
  </si>
  <si>
    <t xml:space="preserve">   17:18:24</t>
  </si>
  <si>
    <t xml:space="preserve">   17:18:34</t>
  </si>
  <si>
    <t xml:space="preserve">   17:18:44</t>
  </si>
  <si>
    <t xml:space="preserve">   17:18:54</t>
  </si>
  <si>
    <t xml:space="preserve">   17:19:04</t>
  </si>
  <si>
    <t xml:space="preserve">   17:19:14</t>
  </si>
  <si>
    <t xml:space="preserve">   17:19:24</t>
  </si>
  <si>
    <t xml:space="preserve">   17:19:34</t>
  </si>
  <si>
    <t xml:space="preserve">   17:19:44</t>
  </si>
  <si>
    <t xml:space="preserve">   17:19:54</t>
  </si>
  <si>
    <t xml:space="preserve">   17:20:04</t>
  </si>
  <si>
    <t xml:space="preserve">   17:20:14</t>
  </si>
  <si>
    <t xml:space="preserve">   17:20:24</t>
  </si>
  <si>
    <t xml:space="preserve">   17:20:34</t>
  </si>
  <si>
    <t xml:space="preserve">   17:20:44</t>
  </si>
  <si>
    <t xml:space="preserve">   17:20:54</t>
  </si>
  <si>
    <t xml:space="preserve">   17:21:04</t>
  </si>
  <si>
    <t xml:space="preserve">   17:21:14</t>
  </si>
  <si>
    <t xml:space="preserve">   17:21:24</t>
  </si>
  <si>
    <t xml:space="preserve">   17:21:34</t>
  </si>
  <si>
    <t xml:space="preserve">   17:21:44</t>
  </si>
  <si>
    <t xml:space="preserve">   17:21:54</t>
  </si>
  <si>
    <t xml:space="preserve">   17:22:04</t>
  </si>
  <si>
    <t xml:space="preserve">   17:22:14</t>
  </si>
  <si>
    <t xml:space="preserve">   17:22:24</t>
  </si>
  <si>
    <t xml:space="preserve">   17:22:34</t>
  </si>
  <si>
    <t xml:space="preserve">   17:22:44</t>
  </si>
  <si>
    <t xml:space="preserve">   17:22:54</t>
  </si>
  <si>
    <t xml:space="preserve">   17:23:04</t>
  </si>
  <si>
    <t xml:space="preserve">   17:23:14</t>
  </si>
  <si>
    <t xml:space="preserve">   17:23:24</t>
  </si>
  <si>
    <t xml:space="preserve">   17:23:34</t>
  </si>
  <si>
    <t xml:space="preserve">   17:23:44</t>
  </si>
  <si>
    <t xml:space="preserve">   17:23:54</t>
  </si>
  <si>
    <t xml:space="preserve">   17:24:04</t>
  </si>
  <si>
    <t xml:space="preserve">   17:24:14</t>
  </si>
  <si>
    <t xml:space="preserve">   17:24:24</t>
  </si>
  <si>
    <t xml:space="preserve">   17:24:34</t>
  </si>
  <si>
    <t xml:space="preserve">   17:24:44</t>
  </si>
  <si>
    <t xml:space="preserve">   17:24:54</t>
  </si>
  <si>
    <t xml:space="preserve">   17:25:04</t>
  </si>
  <si>
    <t xml:space="preserve">   17:25:14</t>
  </si>
  <si>
    <t xml:space="preserve">   17:25:24</t>
  </si>
  <si>
    <t xml:space="preserve">   17:25:34</t>
  </si>
  <si>
    <t xml:space="preserve">   17:25:44</t>
  </si>
  <si>
    <t xml:space="preserve">   17:25:54</t>
  </si>
  <si>
    <t xml:space="preserve">   17:26:04</t>
  </si>
  <si>
    <t xml:space="preserve">   17:26:14</t>
  </si>
  <si>
    <t xml:space="preserve">   17:26:24</t>
  </si>
  <si>
    <t xml:space="preserve">   17:26:35</t>
  </si>
  <si>
    <t xml:space="preserve">   17:26:45</t>
  </si>
  <si>
    <t xml:space="preserve">   17:26:55</t>
  </si>
  <si>
    <t xml:space="preserve">   17:27:05</t>
  </si>
  <si>
    <t xml:space="preserve">   17:27:15</t>
  </si>
  <si>
    <t xml:space="preserve">   17:27:25</t>
  </si>
  <si>
    <t xml:space="preserve">   17:27:35</t>
  </si>
  <si>
    <t xml:space="preserve">   17:27:45</t>
  </si>
  <si>
    <t xml:space="preserve">   17:27:54</t>
  </si>
  <si>
    <t xml:space="preserve">   17:28:04</t>
  </si>
  <si>
    <t xml:space="preserve">   17:28:14</t>
  </si>
  <si>
    <t xml:space="preserve">   17:28:24</t>
  </si>
  <si>
    <t xml:space="preserve">   17:28:34</t>
  </si>
  <si>
    <t xml:space="preserve">   17:28:44</t>
  </si>
  <si>
    <t xml:space="preserve">   17:28:54</t>
  </si>
  <si>
    <t xml:space="preserve">   17:29:04</t>
  </si>
  <si>
    <t xml:space="preserve">   17:29:14</t>
  </si>
  <si>
    <t xml:space="preserve">   17:29:24</t>
  </si>
  <si>
    <t xml:space="preserve">   17:29:34</t>
  </si>
  <si>
    <t xml:space="preserve">   17:29:44</t>
  </si>
  <si>
    <t xml:space="preserve">   17:29:54</t>
  </si>
  <si>
    <t xml:space="preserve">   17:30:04</t>
  </si>
  <si>
    <t xml:space="preserve">   17:30:14</t>
  </si>
  <si>
    <t xml:space="preserve">   17:30:24</t>
  </si>
  <si>
    <t xml:space="preserve">   17:30:34</t>
  </si>
  <si>
    <t xml:space="preserve">   17:30:44</t>
  </si>
  <si>
    <t xml:space="preserve">   17:30:54</t>
  </si>
  <si>
    <t xml:space="preserve">   17:31:04</t>
  </si>
  <si>
    <t xml:space="preserve">   17:31:14</t>
  </si>
  <si>
    <t xml:space="preserve">   17:31:24</t>
  </si>
  <si>
    <t xml:space="preserve">   17:31:34</t>
  </si>
  <si>
    <t xml:space="preserve">   17:31:44</t>
  </si>
  <si>
    <t xml:space="preserve">   17:31:54</t>
  </si>
  <si>
    <t xml:space="preserve">   17:32:04</t>
  </si>
  <si>
    <t xml:space="preserve">   17:32:14</t>
  </si>
  <si>
    <t xml:space="preserve">   17:32:24</t>
  </si>
  <si>
    <t xml:space="preserve">   17:32:34</t>
  </si>
  <si>
    <t xml:space="preserve">   17:32:44</t>
  </si>
  <si>
    <t xml:space="preserve">   17:32:54</t>
  </si>
  <si>
    <t xml:space="preserve">   17:33:04</t>
  </si>
  <si>
    <t xml:space="preserve">   17:33:14</t>
  </si>
  <si>
    <t xml:space="preserve">   17:33:24</t>
  </si>
  <si>
    <t xml:space="preserve">   17:33:34</t>
  </si>
  <si>
    <t xml:space="preserve">   17:33:44</t>
  </si>
  <si>
    <t xml:space="preserve">   17:33:54</t>
  </si>
  <si>
    <t xml:space="preserve">   17:34:04</t>
  </si>
  <si>
    <t xml:space="preserve">   17:34:14</t>
  </si>
  <si>
    <t>Fresh weight alga [g]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</si>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</sst>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Border="1"/>
    <xf numFmtId="0" fontId="4" fillId="0" borderId="20" xfId="0" applyFont="1" applyFill="1" applyBorder="1" applyAlignment="1">
      <alignment wrapText="1"/>
    </xf>
    <xf numFmtId="0" fontId="4" fillId="0" borderId="21" xfId="0" applyFont="1" applyFill="1" applyBorder="1"/>
    <xf numFmtId="0" fontId="0" fillId="0" borderId="22" xfId="0" applyBorder="1"/>
    <xf numFmtId="0" fontId="4" fillId="0" borderId="23" xfId="0" applyFont="1" applyFill="1" applyBorder="1"/>
    <xf numFmtId="0" fontId="0" fillId="0" borderId="19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1" xfId="0" applyFill="1" applyBorder="1"/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0" fillId="0" borderId="26" xfId="0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7" xfId="0" applyFont="1" applyFill="1" applyBorder="1" applyAlignment="1">
      <alignment horizontal="left" wrapText="1"/>
    </xf>
    <xf numFmtId="0" fontId="1" fillId="0" borderId="24" xfId="0" applyFont="1" applyBorder="1"/>
    <xf numFmtId="0" fontId="1" fillId="0" borderId="25" xfId="0" applyFont="1" applyBorder="1"/>
    <xf numFmtId="172" fontId="1" fillId="0" borderId="25" xfId="0" applyNumberFormat="1" applyFont="1" applyFill="1" applyBorder="1" applyAlignment="1">
      <alignment horizontal="right" wrapText="1"/>
    </xf>
    <xf numFmtId="0" fontId="1" fillId="0" borderId="26" xfId="0" applyFont="1" applyFill="1" applyBorder="1" applyAlignment="1">
      <alignment horizontal="right"/>
    </xf>
    <xf numFmtId="0" fontId="4" fillId="0" borderId="20" xfId="0" applyFont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3" xfId="0" applyFont="1" applyFill="1" applyBorder="1" applyAlignment="1">
      <alignment wrapText="1"/>
    </xf>
    <xf numFmtId="0" fontId="4" fillId="0" borderId="27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4825516982078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1310119405887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values'!$N$149:$N$239</c:f>
              <c:numCache>
                <c:formatCode>0.00</c:formatCode>
                <c:ptCount val="91"/>
                <c:pt idx="0">
                  <c:v>299.5218733496128</c:v>
                </c:pt>
                <c:pt idx="1">
                  <c:v>297.9304503323997</c:v>
                </c:pt>
                <c:pt idx="2">
                  <c:v>300.321323920911</c:v>
                </c:pt>
                <c:pt idx="3">
                  <c:v>303.0043165842421</c:v>
                </c:pt>
                <c:pt idx="4">
                  <c:v>304.8991828566267</c:v>
                </c:pt>
                <c:pt idx="5">
                  <c:v>300.5883638738582</c:v>
                </c:pt>
                <c:pt idx="6">
                  <c:v>301.1232806783462</c:v>
                </c:pt>
                <c:pt idx="7">
                  <c:v>303.0043165842421</c:v>
                </c:pt>
                <c:pt idx="8">
                  <c:v>303.8147009781934</c:v>
                </c:pt>
                <c:pt idx="9">
                  <c:v>302.465472209036</c:v>
                </c:pt>
                <c:pt idx="10">
                  <c:v>305.1710146995545</c:v>
                </c:pt>
                <c:pt idx="11">
                  <c:v>304.8991828566267</c:v>
                </c:pt>
                <c:pt idx="12">
                  <c:v>304.0853953930548</c:v>
                </c:pt>
                <c:pt idx="13">
                  <c:v>303.544289960254</c:v>
                </c:pt>
                <c:pt idx="14">
                  <c:v>304.8991828566267</c:v>
                </c:pt>
                <c:pt idx="15">
                  <c:v>307.081848239787</c:v>
                </c:pt>
                <c:pt idx="16">
                  <c:v>305.7155347319061</c:v>
                </c:pt>
                <c:pt idx="17">
                  <c:v>303.544289960254</c:v>
                </c:pt>
                <c:pt idx="18">
                  <c:v>307.6303871773606</c:v>
                </c:pt>
                <c:pt idx="19">
                  <c:v>307.081848239787</c:v>
                </c:pt>
                <c:pt idx="20">
                  <c:v>304.6276359479418</c:v>
                </c:pt>
                <c:pt idx="21">
                  <c:v>305.7155347319061</c:v>
                </c:pt>
                <c:pt idx="22">
                  <c:v>308.7309340154112</c:v>
                </c:pt>
                <c:pt idx="23">
                  <c:v>308.219180266763</c:v>
                </c:pt>
                <c:pt idx="24">
                  <c:v>313.777150124111</c:v>
                </c:pt>
                <c:pt idx="25">
                  <c:v>310.705768254876</c:v>
                </c:pt>
                <c:pt idx="26">
                  <c:v>309.5977088929821</c:v>
                </c:pt>
                <c:pt idx="27">
                  <c:v>312.0974295902223</c:v>
                </c:pt>
                <c:pt idx="28">
                  <c:v>307.1215631668108</c:v>
                </c:pt>
                <c:pt idx="29">
                  <c:v>312.9359586498243</c:v>
                </c:pt>
                <c:pt idx="30">
                  <c:v>313.4964564718921</c:v>
                </c:pt>
                <c:pt idx="31">
                  <c:v>310.98351367472</c:v>
                </c:pt>
                <c:pt idx="32">
                  <c:v>310.428315463161</c:v>
                </c:pt>
                <c:pt idx="33">
                  <c:v>313.777150124111</c:v>
                </c:pt>
                <c:pt idx="34">
                  <c:v>314.6210148880348</c:v>
                </c:pt>
                <c:pt idx="35">
                  <c:v>313.2160594480545</c:v>
                </c:pt>
                <c:pt idx="36">
                  <c:v>313.2160594480545</c:v>
                </c:pt>
                <c:pt idx="37">
                  <c:v>314.3394289278686</c:v>
                </c:pt>
                <c:pt idx="38">
                  <c:v>315.467563866414</c:v>
                </c:pt>
                <c:pt idx="39">
                  <c:v>313.2160594480545</c:v>
                </c:pt>
                <c:pt idx="40">
                  <c:v>318.308921077819</c:v>
                </c:pt>
                <c:pt idx="41">
                  <c:v>313.4964564718921</c:v>
                </c:pt>
                <c:pt idx="42">
                  <c:v>315.7503452467606</c:v>
                </c:pt>
                <c:pt idx="43">
                  <c:v>317.738234258249</c:v>
                </c:pt>
                <c:pt idx="44">
                  <c:v>315.7503452467606</c:v>
                </c:pt>
                <c:pt idx="45">
                  <c:v>316.600490258547</c:v>
                </c:pt>
                <c:pt idx="46">
                  <c:v>315.7503452467606</c:v>
                </c:pt>
                <c:pt idx="47">
                  <c:v>320.6038443739756</c:v>
                </c:pt>
                <c:pt idx="48">
                  <c:v>318.0234260895103</c:v>
                </c:pt>
                <c:pt idx="49">
                  <c:v>316.600490258547</c:v>
                </c:pt>
                <c:pt idx="50">
                  <c:v>322.6280073418175</c:v>
                </c:pt>
                <c:pt idx="51">
                  <c:v>320.3159091951788</c:v>
                </c:pt>
                <c:pt idx="52">
                  <c:v>320.6038443739756</c:v>
                </c:pt>
                <c:pt idx="53">
                  <c:v>320.0282804980433</c:v>
                </c:pt>
                <c:pt idx="54">
                  <c:v>323.5001450277303</c:v>
                </c:pt>
                <c:pt idx="55">
                  <c:v>322.0481321607144</c:v>
                </c:pt>
                <c:pt idx="56">
                  <c:v>322.9184094916333</c:v>
                </c:pt>
                <c:pt idx="57">
                  <c:v>322.6280073418175</c:v>
                </c:pt>
                <c:pt idx="58">
                  <c:v>322.5975199941254</c:v>
                </c:pt>
                <c:pt idx="59">
                  <c:v>319.9961683595534</c:v>
                </c:pt>
                <c:pt idx="60">
                  <c:v>323.1790019608586</c:v>
                </c:pt>
                <c:pt idx="61">
                  <c:v>322.5975199941254</c:v>
                </c:pt>
                <c:pt idx="62">
                  <c:v>321.727624175961</c:v>
                </c:pt>
                <c:pt idx="63">
                  <c:v>324.0535605438215</c:v>
                </c:pt>
                <c:pt idx="64">
                  <c:v>324.0535605438215</c:v>
                </c:pt>
                <c:pt idx="65">
                  <c:v>321.1806358509562</c:v>
                </c:pt>
                <c:pt idx="66">
                  <c:v>324.083125043931</c:v>
                </c:pt>
                <c:pt idx="67">
                  <c:v>325.8395660942002</c:v>
                </c:pt>
                <c:pt idx="68">
                  <c:v>327.6073307411421</c:v>
                </c:pt>
                <c:pt idx="69">
                  <c:v>324.3750827963141</c:v>
                </c:pt>
                <c:pt idx="70">
                  <c:v>327.0168119333533</c:v>
                </c:pt>
                <c:pt idx="71">
                  <c:v>329.3865123893851</c:v>
                </c:pt>
                <c:pt idx="72">
                  <c:v>325.5460420682482</c:v>
                </c:pt>
                <c:pt idx="73">
                  <c:v>327.3119129857958</c:v>
                </c:pt>
                <c:pt idx="74">
                  <c:v>328.4954885687486</c:v>
                </c:pt>
                <c:pt idx="75">
                  <c:v>329.0891852775891</c:v>
                </c:pt>
                <c:pt idx="76">
                  <c:v>333.3068115650033</c:v>
                </c:pt>
                <c:pt idx="77">
                  <c:v>334.212713568022</c:v>
                </c:pt>
                <c:pt idx="78">
                  <c:v>331.2043908351792</c:v>
                </c:pt>
                <c:pt idx="79">
                  <c:v>329.3865123893851</c:v>
                </c:pt>
                <c:pt idx="80">
                  <c:v>333.0054946177286</c:v>
                </c:pt>
                <c:pt idx="81">
                  <c:v>331.4767799429102</c:v>
                </c:pt>
                <c:pt idx="82">
                  <c:v>331.7766774214896</c:v>
                </c:pt>
                <c:pt idx="83">
                  <c:v>333.6084534081086</c:v>
                </c:pt>
                <c:pt idx="84">
                  <c:v>333.9104205934268</c:v>
                </c:pt>
                <c:pt idx="85">
                  <c:v>336.0093900167241</c:v>
                </c:pt>
                <c:pt idx="86">
                  <c:v>333.885036656845</c:v>
                </c:pt>
                <c:pt idx="87">
                  <c:v>337.8431115668939</c:v>
                </c:pt>
                <c:pt idx="88">
                  <c:v>334.4903559717155</c:v>
                </c:pt>
                <c:pt idx="89">
                  <c:v>333.885036656845</c:v>
                </c:pt>
                <c:pt idx="90">
                  <c:v>333.5828668358195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372632"/>
        <c:axId val="-2054989384"/>
      </c:scatterChart>
      <c:valAx>
        <c:axId val="-210037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989384"/>
        <c:crosses val="autoZero"/>
        <c:crossBetween val="midCat"/>
      </c:valAx>
      <c:valAx>
        <c:axId val="-2054989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03726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4680270829659"/>
          <c:y val="0.384999295045236"/>
          <c:w val="0.22765939708221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13" sqref="H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6" t="s">
        <v>73</v>
      </c>
      <c r="B3" s="136"/>
      <c r="C3" s="136"/>
      <c r="D3" s="136"/>
      <c r="E3" s="137"/>
    </row>
    <row r="4" spans="1:5" ht="15">
      <c r="A4" s="135" t="s">
        <v>1</v>
      </c>
      <c r="B4" s="135"/>
      <c r="C4" s="135"/>
      <c r="D4" s="135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28.6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16.7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117.87057817361629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24.634950838285803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245.44190171280931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184.09707453594254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9.5754599414242847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9.5754599414242847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299.23312316950887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1.6884854416882025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0.5452176993605875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3.5465603333693682E-2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1.7735843495442623E-5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3.6538730431928679E-3</v>
      </c>
      <c r="C43" s="48"/>
      <c r="D43" s="48"/>
      <c r="E43" s="50"/>
    </row>
    <row r="44" spans="1:5">
      <c r="A44" s="49" t="s">
        <v>47</v>
      </c>
      <c r="B44" s="48">
        <f>B34/B32-1</f>
        <v>-0.67709659443941594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3" max="13" width="16.6640625" customWidth="1"/>
    <col min="14" max="14" width="17.33203125" customWidth="1"/>
    <col min="15" max="15" width="12.5" customWidth="1"/>
    <col min="17" max="17" width="21.5" customWidth="1"/>
    <col min="18" max="18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36" t="s">
        <v>73</v>
      </c>
      <c r="B3" s="136"/>
      <c r="C3" s="136"/>
      <c r="D3" s="136"/>
      <c r="E3" s="138"/>
      <c r="F3" s="138"/>
      <c r="G3" s="139"/>
      <c r="H3" s="139"/>
      <c r="I3" s="139"/>
      <c r="J3" s="139"/>
    </row>
    <row r="4" spans="1:18" ht="15">
      <c r="A4" s="135" t="s">
        <v>1</v>
      </c>
      <c r="B4" s="135"/>
      <c r="C4" s="135"/>
      <c r="D4" s="135"/>
      <c r="E4" s="139"/>
      <c r="F4" s="139"/>
      <c r="G4" s="139"/>
      <c r="H4" s="139"/>
      <c r="I4" s="139"/>
      <c r="J4" s="139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N7" s="61"/>
    </row>
    <row r="8" spans="1:18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</row>
    <row r="10" spans="1:18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1.7797618385196859E-5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1.6874105511374464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3.5479171378506771E-2</v>
      </c>
      <c r="I14" s="89" t="s">
        <v>46</v>
      </c>
      <c r="J14" s="50">
        <f>$D$16/$D$14*$H$14+$D$16/$D$14*1/$B$16*$H$14-$B$13*1/$B$16*$H$14-$H$14+$B$13*$H$14</f>
        <v>3.6877413879653695E-3</v>
      </c>
      <c r="N14" s="117"/>
      <c r="O14" s="118"/>
      <c r="P14" s="140" t="s">
        <v>78</v>
      </c>
      <c r="Q14" s="141"/>
      <c r="R14" s="113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-0.67621968872763283</v>
      </c>
      <c r="N15" s="114" t="s">
        <v>93</v>
      </c>
      <c r="O15" s="134" t="s">
        <v>314</v>
      </c>
      <c r="P15" s="115" t="s">
        <v>77</v>
      </c>
      <c r="Q15" s="116" t="s">
        <v>313</v>
      </c>
      <c r="R15" s="113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0.54635031349155894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N16" s="130">
        <v>-5.2650000000000148</v>
      </c>
      <c r="O16" s="131">
        <v>-0.82291027680000262</v>
      </c>
      <c r="P16" s="132">
        <v>2.5872799999999998E-2</v>
      </c>
      <c r="Q16" s="133">
        <v>4.2599999999999999E-2</v>
      </c>
      <c r="R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9"/>
      <c r="Q19" s="120"/>
      <c r="R19" s="121"/>
      <c r="S19" s="122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7" t="s">
        <v>92</v>
      </c>
      <c r="Q20" s="128" t="s">
        <v>86</v>
      </c>
      <c r="R20" s="128" t="s">
        <v>87</v>
      </c>
      <c r="S20" s="129" t="s">
        <v>88</v>
      </c>
    </row>
    <row r="21" spans="1:19">
      <c r="A21" s="102">
        <v>40387</v>
      </c>
      <c r="B21" t="s">
        <v>94</v>
      </c>
      <c r="C21">
        <v>0</v>
      </c>
      <c r="D21">
        <v>357.11399999999998</v>
      </c>
      <c r="E21">
        <v>28.65</v>
      </c>
      <c r="F21">
        <v>3336</v>
      </c>
      <c r="G21">
        <v>16.7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117.14288461840653</v>
      </c>
      <c r="J21" s="104">
        <f t="shared" ref="J21:J84" si="1">I21*20.9/100</f>
        <v>24.482862885246963</v>
      </c>
      <c r="K21" s="76">
        <f>($B$9-EXP(52.57-6690.9/(273.15+G21)-4.681*LN(273.15+G21)))*I21/100*0.2095</f>
        <v>245.64452584559248</v>
      </c>
      <c r="L21" s="76">
        <f t="shared" ref="L21:L84" si="2">K21/1.33322</f>
        <v>184.24905555391643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9.5833605044820871</v>
      </c>
      <c r="N21" s="103">
        <f t="shared" ref="N21:N84" si="3">M21*31.25</f>
        <v>299.48001576506522</v>
      </c>
      <c r="P21" s="123">
        <f>Q46-N16</f>
        <v>29.073000000000064</v>
      </c>
      <c r="Q21" s="124">
        <f>P21*(6)</f>
        <v>174.43800000000039</v>
      </c>
      <c r="R21" s="125">
        <f>(Q21/1000)*(P16*1000)-O16</f>
        <v>5.336109763200013</v>
      </c>
      <c r="S21" s="126">
        <f>R21/Q16</f>
        <v>125.26079256338059</v>
      </c>
    </row>
    <row r="22" spans="1:19">
      <c r="A22" s="102">
        <v>40387</v>
      </c>
      <c r="B22" t="s">
        <v>95</v>
      </c>
      <c r="C22">
        <v>0.20100000000000001</v>
      </c>
      <c r="D22">
        <v>353.95600000000002</v>
      </c>
      <c r="E22">
        <v>28.75</v>
      </c>
      <c r="F22">
        <v>3337</v>
      </c>
      <c r="G22">
        <v>16.7</v>
      </c>
      <c r="I22" s="103">
        <f t="shared" si="0"/>
        <v>116.10700892031575</v>
      </c>
      <c r="J22" s="104">
        <f t="shared" si="1"/>
        <v>24.266364864345991</v>
      </c>
      <c r="K22" s="76">
        <f t="shared" ref="K22:K36" si="4">($B$9-EXP(52.57-6690.9/(273.15+G22)-4.681*LN(273.15+G22)))*I22/100*0.2095</f>
        <v>243.47233079062713</v>
      </c>
      <c r="L22" s="76">
        <f t="shared" si="2"/>
        <v>182.61977077348607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9.4986163880556038</v>
      </c>
      <c r="N22" s="103">
        <f t="shared" si="3"/>
        <v>296.8317621267376</v>
      </c>
      <c r="P22" s="54"/>
      <c r="Q22" s="54"/>
    </row>
    <row r="23" spans="1:19">
      <c r="A23" s="102">
        <v>40387</v>
      </c>
      <c r="B23" t="s">
        <v>96</v>
      </c>
      <c r="C23">
        <v>0.36799999999999999</v>
      </c>
      <c r="D23">
        <v>353.01499999999999</v>
      </c>
      <c r="E23">
        <v>28.78</v>
      </c>
      <c r="F23">
        <v>3341</v>
      </c>
      <c r="G23">
        <v>16.7</v>
      </c>
      <c r="I23" s="103">
        <f t="shared" si="0"/>
        <v>115.79834361670555</v>
      </c>
      <c r="J23" s="104">
        <f t="shared" si="1"/>
        <v>24.201853815891457</v>
      </c>
      <c r="K23" s="76">
        <f t="shared" si="4"/>
        <v>242.82507046066937</v>
      </c>
      <c r="L23" s="76">
        <f t="shared" si="2"/>
        <v>182.1342842596641</v>
      </c>
      <c r="M23" s="103">
        <f t="shared" si="5"/>
        <v>9.4733647401270282</v>
      </c>
      <c r="N23" s="103">
        <f t="shared" si="3"/>
        <v>296.04264812896963</v>
      </c>
      <c r="P23" s="142" t="s">
        <v>84</v>
      </c>
      <c r="Q23" s="137"/>
      <c r="R23" s="137"/>
      <c r="S23" s="137"/>
    </row>
    <row r="24" spans="1:19">
      <c r="A24" s="102">
        <v>40387</v>
      </c>
      <c r="B24" t="s">
        <v>97</v>
      </c>
      <c r="C24">
        <v>0.53500000000000003</v>
      </c>
      <c r="D24">
        <v>355.21499999999997</v>
      </c>
      <c r="E24">
        <v>28.71</v>
      </c>
      <c r="F24">
        <v>3344</v>
      </c>
      <c r="G24">
        <v>16.7</v>
      </c>
      <c r="I24" s="103">
        <f t="shared" si="0"/>
        <v>116.52006442692254</v>
      </c>
      <c r="J24" s="104">
        <f t="shared" si="1"/>
        <v>24.35269346522681</v>
      </c>
      <c r="K24" s="76">
        <f t="shared" si="4"/>
        <v>244.33849371976154</v>
      </c>
      <c r="L24" s="76">
        <f t="shared" si="2"/>
        <v>183.26944819291754</v>
      </c>
      <c r="M24" s="103">
        <f t="shared" si="5"/>
        <v>9.5324081103703584</v>
      </c>
      <c r="N24" s="103">
        <f t="shared" si="3"/>
        <v>297.88775344907373</v>
      </c>
      <c r="P24" s="54"/>
      <c r="Q24" s="54"/>
      <c r="R24" s="54"/>
    </row>
    <row r="25" spans="1:19">
      <c r="A25" s="102">
        <v>40387</v>
      </c>
      <c r="B25" t="s">
        <v>98</v>
      </c>
      <c r="C25">
        <v>0.70199999999999996</v>
      </c>
      <c r="D25">
        <v>353.642</v>
      </c>
      <c r="E25">
        <v>28.76</v>
      </c>
      <c r="F25">
        <v>3345</v>
      </c>
      <c r="G25">
        <v>16.7</v>
      </c>
      <c r="I25" s="103">
        <f t="shared" si="0"/>
        <v>116.00401345734166</v>
      </c>
      <c r="J25" s="104">
        <f t="shared" si="1"/>
        <v>24.244838812584405</v>
      </c>
      <c r="K25" s="76">
        <f t="shared" si="4"/>
        <v>243.25635291242361</v>
      </c>
      <c r="L25" s="76">
        <f t="shared" si="2"/>
        <v>182.45777359507329</v>
      </c>
      <c r="M25" s="103">
        <f t="shared" si="5"/>
        <v>9.4901904161733022</v>
      </c>
      <c r="N25" s="103">
        <f t="shared" si="3"/>
        <v>296.56845050541568</v>
      </c>
      <c r="P25" s="54"/>
      <c r="Q25" s="54"/>
      <c r="R25" s="54"/>
    </row>
    <row r="26" spans="1:19">
      <c r="A26" s="102">
        <v>40387</v>
      </c>
      <c r="B26" t="s">
        <v>99</v>
      </c>
      <c r="C26">
        <v>0.86899999999999999</v>
      </c>
      <c r="D26">
        <v>355.84699999999998</v>
      </c>
      <c r="E26">
        <v>28.69</v>
      </c>
      <c r="F26">
        <v>3345</v>
      </c>
      <c r="G26">
        <v>16.7</v>
      </c>
      <c r="I26" s="103">
        <f t="shared" si="0"/>
        <v>116.72723840218104</v>
      </c>
      <c r="J26" s="104">
        <f t="shared" si="1"/>
        <v>24.395992826055835</v>
      </c>
      <c r="K26" s="76">
        <f t="shared" si="4"/>
        <v>244.7729302891332</v>
      </c>
      <c r="L26" s="76">
        <f t="shared" si="2"/>
        <v>183.5953033176319</v>
      </c>
      <c r="M26" s="103">
        <f t="shared" si="5"/>
        <v>9.5493568384003726</v>
      </c>
      <c r="N26" s="103">
        <f t="shared" si="3"/>
        <v>298.41740120001162</v>
      </c>
      <c r="P26" s="54"/>
      <c r="Q26" s="54"/>
      <c r="R26" s="54"/>
    </row>
    <row r="27" spans="1:19">
      <c r="A27" s="102">
        <v>40387</v>
      </c>
      <c r="B27" t="s">
        <v>100</v>
      </c>
      <c r="C27">
        <v>1.036</v>
      </c>
      <c r="D27">
        <v>353.32799999999997</v>
      </c>
      <c r="E27">
        <v>28.77</v>
      </c>
      <c r="F27">
        <v>3348</v>
      </c>
      <c r="G27">
        <v>16.7</v>
      </c>
      <c r="I27" s="103">
        <f t="shared" si="0"/>
        <v>115.90112507084298</v>
      </c>
      <c r="J27" s="104">
        <f t="shared" si="1"/>
        <v>24.223335139806181</v>
      </c>
      <c r="K27" s="76">
        <f t="shared" si="4"/>
        <v>243.04059956983846</v>
      </c>
      <c r="L27" s="76">
        <f t="shared" si="2"/>
        <v>182.29594483268963</v>
      </c>
      <c r="M27" s="103">
        <f t="shared" si="5"/>
        <v>9.4817732041270606</v>
      </c>
      <c r="N27" s="103">
        <f t="shared" si="3"/>
        <v>296.30541262897066</v>
      </c>
      <c r="P27" s="54"/>
      <c r="Q27" s="54"/>
      <c r="R27" s="54"/>
    </row>
    <row r="28" spans="1:19">
      <c r="A28" s="102">
        <v>40387</v>
      </c>
      <c r="B28" t="s">
        <v>101</v>
      </c>
      <c r="C28">
        <v>1.202</v>
      </c>
      <c r="D28">
        <v>353.01499999999999</v>
      </c>
      <c r="E28">
        <v>28.78</v>
      </c>
      <c r="F28">
        <v>3349</v>
      </c>
      <c r="G28">
        <v>16.7</v>
      </c>
      <c r="I28" s="103">
        <f t="shared" si="0"/>
        <v>115.79834361670555</v>
      </c>
      <c r="J28" s="104">
        <f t="shared" si="1"/>
        <v>24.201853815891457</v>
      </c>
      <c r="K28" s="76">
        <f t="shared" si="4"/>
        <v>242.82507046066937</v>
      </c>
      <c r="L28" s="76">
        <f t="shared" si="2"/>
        <v>182.1342842596641</v>
      </c>
      <c r="M28" s="103">
        <f t="shared" si="5"/>
        <v>9.4733647401270282</v>
      </c>
      <c r="N28" s="103">
        <f t="shared" si="3"/>
        <v>296.04264812896963</v>
      </c>
      <c r="P28" s="54"/>
      <c r="Q28" s="54"/>
      <c r="R28" s="54"/>
    </row>
    <row r="29" spans="1:19">
      <c r="A29" s="102">
        <v>40387</v>
      </c>
      <c r="B29" t="s">
        <v>102</v>
      </c>
      <c r="C29">
        <v>1.369</v>
      </c>
      <c r="D29">
        <v>355.53100000000001</v>
      </c>
      <c r="E29">
        <v>28.7</v>
      </c>
      <c r="F29">
        <v>3345</v>
      </c>
      <c r="G29">
        <v>16.7</v>
      </c>
      <c r="I29" s="103">
        <f t="shared" si="0"/>
        <v>116.62359744166517</v>
      </c>
      <c r="J29" s="104">
        <f t="shared" si="1"/>
        <v>24.374331865308019</v>
      </c>
      <c r="K29" s="76">
        <f t="shared" si="4"/>
        <v>244.55559882519464</v>
      </c>
      <c r="L29" s="76">
        <f t="shared" si="2"/>
        <v>183.43229086361939</v>
      </c>
      <c r="M29" s="103">
        <f t="shared" si="5"/>
        <v>9.5408780589090725</v>
      </c>
      <c r="N29" s="103">
        <f t="shared" si="3"/>
        <v>298.15243934090853</v>
      </c>
      <c r="P29" s="54"/>
      <c r="Q29" s="54"/>
      <c r="R29" s="54"/>
    </row>
    <row r="30" spans="1:19">
      <c r="A30" s="102">
        <v>40387</v>
      </c>
      <c r="B30" t="s">
        <v>103</v>
      </c>
      <c r="C30">
        <v>1.536</v>
      </c>
      <c r="D30">
        <v>353.01499999999999</v>
      </c>
      <c r="E30">
        <v>28.78</v>
      </c>
      <c r="F30">
        <v>3343</v>
      </c>
      <c r="G30">
        <v>16.7</v>
      </c>
      <c r="I30" s="103">
        <f t="shared" si="0"/>
        <v>115.79834361670555</v>
      </c>
      <c r="J30" s="104">
        <f t="shared" si="1"/>
        <v>24.201853815891457</v>
      </c>
      <c r="K30" s="76">
        <f t="shared" si="4"/>
        <v>242.82507046066937</v>
      </c>
      <c r="L30" s="76">
        <f t="shared" si="2"/>
        <v>182.1342842596641</v>
      </c>
      <c r="M30" s="103">
        <f t="shared" si="5"/>
        <v>9.4733647401270282</v>
      </c>
      <c r="N30" s="103">
        <f t="shared" si="3"/>
        <v>296.04264812896963</v>
      </c>
      <c r="P30" s="54"/>
      <c r="Q30" s="54"/>
      <c r="R30" s="54"/>
    </row>
    <row r="31" spans="1:19">
      <c r="A31" s="102">
        <v>40387</v>
      </c>
      <c r="B31" t="s">
        <v>104</v>
      </c>
      <c r="C31">
        <v>1.7030000000000001</v>
      </c>
      <c r="D31">
        <v>354.58499999999998</v>
      </c>
      <c r="E31">
        <v>28.73</v>
      </c>
      <c r="F31">
        <v>3347</v>
      </c>
      <c r="G31">
        <v>16.7</v>
      </c>
      <c r="I31" s="103">
        <f t="shared" si="0"/>
        <v>116.31332165324194</v>
      </c>
      <c r="J31" s="104">
        <f t="shared" si="1"/>
        <v>24.309484225527562</v>
      </c>
      <c r="K31" s="76">
        <f t="shared" si="4"/>
        <v>243.90496136499493</v>
      </c>
      <c r="L31" s="76">
        <f t="shared" si="2"/>
        <v>182.94427128680556</v>
      </c>
      <c r="M31" s="103">
        <f t="shared" si="5"/>
        <v>9.5154946585774329</v>
      </c>
      <c r="N31" s="103">
        <f t="shared" si="3"/>
        <v>297.35920808054476</v>
      </c>
      <c r="P31" s="54"/>
      <c r="Q31" s="54"/>
      <c r="R31" s="54"/>
    </row>
    <row r="32" spans="1:19">
      <c r="A32" s="102">
        <v>40387</v>
      </c>
      <c r="B32" t="s">
        <v>105</v>
      </c>
      <c r="C32">
        <v>1.87</v>
      </c>
      <c r="D32">
        <v>353.32799999999997</v>
      </c>
      <c r="E32">
        <v>28.77</v>
      </c>
      <c r="F32">
        <v>3348</v>
      </c>
      <c r="G32">
        <v>16.7</v>
      </c>
      <c r="I32" s="103">
        <f t="shared" si="0"/>
        <v>115.90112507084298</v>
      </c>
      <c r="J32" s="104">
        <f t="shared" si="1"/>
        <v>24.223335139806181</v>
      </c>
      <c r="K32" s="76">
        <f t="shared" si="4"/>
        <v>243.04059956983846</v>
      </c>
      <c r="L32" s="76">
        <f t="shared" si="2"/>
        <v>182.29594483268963</v>
      </c>
      <c r="M32" s="103">
        <f t="shared" si="5"/>
        <v>9.4817732041270606</v>
      </c>
      <c r="N32" s="103">
        <f t="shared" si="3"/>
        <v>296.30541262897066</v>
      </c>
      <c r="P32" s="54"/>
      <c r="Q32" s="54"/>
      <c r="R32" s="54"/>
    </row>
    <row r="33" spans="1:18">
      <c r="A33" s="102">
        <v>40387</v>
      </c>
      <c r="B33" t="s">
        <v>106</v>
      </c>
      <c r="C33">
        <v>2.0369999999999999</v>
      </c>
      <c r="D33">
        <v>352.702</v>
      </c>
      <c r="E33">
        <v>28.79</v>
      </c>
      <c r="F33">
        <v>3352</v>
      </c>
      <c r="G33">
        <v>16.7</v>
      </c>
      <c r="I33" s="103">
        <f t="shared" si="0"/>
        <v>115.69566895103405</v>
      </c>
      <c r="J33" s="104">
        <f t="shared" si="1"/>
        <v>24.180394810766117</v>
      </c>
      <c r="K33" s="76">
        <f t="shared" si="4"/>
        <v>242.60976528317275</v>
      </c>
      <c r="L33" s="76">
        <f t="shared" si="2"/>
        <v>181.97279164966977</v>
      </c>
      <c r="M33" s="103">
        <f t="shared" si="5"/>
        <v>9.4649650124012474</v>
      </c>
      <c r="N33" s="103">
        <f t="shared" si="3"/>
        <v>295.78015663753899</v>
      </c>
      <c r="P33" s="54"/>
      <c r="Q33" s="54"/>
      <c r="R33" s="54"/>
    </row>
    <row r="34" spans="1:18">
      <c r="A34" s="102">
        <v>40387</v>
      </c>
      <c r="B34" t="s">
        <v>107</v>
      </c>
      <c r="C34">
        <v>2.2040000000000002</v>
      </c>
      <c r="D34">
        <v>353.95600000000002</v>
      </c>
      <c r="E34">
        <v>28.75</v>
      </c>
      <c r="F34">
        <v>3348</v>
      </c>
      <c r="G34">
        <v>16.7</v>
      </c>
      <c r="I34" s="103">
        <f t="shared" si="0"/>
        <v>116.10700892031575</v>
      </c>
      <c r="J34" s="104">
        <f t="shared" si="1"/>
        <v>24.266364864345991</v>
      </c>
      <c r="K34" s="76">
        <f t="shared" si="4"/>
        <v>243.47233079062713</v>
      </c>
      <c r="L34" s="76">
        <f t="shared" si="2"/>
        <v>182.61977077348607</v>
      </c>
      <c r="M34" s="103">
        <f t="shared" si="5"/>
        <v>9.4986163880556038</v>
      </c>
      <c r="N34" s="103">
        <f t="shared" si="3"/>
        <v>296.8317621267376</v>
      </c>
      <c r="P34" s="54"/>
      <c r="Q34" s="54"/>
      <c r="R34" s="54"/>
    </row>
    <row r="35" spans="1:18">
      <c r="A35" s="102">
        <v>40387</v>
      </c>
      <c r="B35" t="s">
        <v>108</v>
      </c>
      <c r="C35">
        <v>2.371</v>
      </c>
      <c r="D35">
        <v>353.32799999999997</v>
      </c>
      <c r="E35">
        <v>28.77</v>
      </c>
      <c r="F35">
        <v>3352</v>
      </c>
      <c r="G35">
        <v>16.7</v>
      </c>
      <c r="I35" s="103">
        <f t="shared" si="0"/>
        <v>115.90112507084298</v>
      </c>
      <c r="J35" s="104">
        <f t="shared" si="1"/>
        <v>24.223335139806181</v>
      </c>
      <c r="K35" s="76">
        <f t="shared" si="4"/>
        <v>243.04059956983846</v>
      </c>
      <c r="L35" s="76">
        <f t="shared" si="2"/>
        <v>182.29594483268963</v>
      </c>
      <c r="M35" s="103">
        <f t="shared" si="5"/>
        <v>9.4817732041270606</v>
      </c>
      <c r="N35" s="103">
        <f t="shared" si="3"/>
        <v>296.30541262897066</v>
      </c>
      <c r="P35" s="54"/>
      <c r="Q35" s="54"/>
      <c r="R35" s="54"/>
    </row>
    <row r="36" spans="1:18">
      <c r="A36" s="102">
        <v>40387</v>
      </c>
      <c r="B36" t="s">
        <v>109</v>
      </c>
      <c r="C36">
        <v>2.5379999999999998</v>
      </c>
      <c r="D36">
        <v>350.83100000000002</v>
      </c>
      <c r="E36">
        <v>28.85</v>
      </c>
      <c r="F36">
        <v>3343</v>
      </c>
      <c r="G36">
        <v>16.7</v>
      </c>
      <c r="I36" s="103">
        <f t="shared" si="0"/>
        <v>115.0818554841311</v>
      </c>
      <c r="J36" s="104">
        <f t="shared" si="1"/>
        <v>24.0521077961834</v>
      </c>
      <c r="K36" s="76">
        <f t="shared" si="4"/>
        <v>241.32261994330696</v>
      </c>
      <c r="L36" s="76">
        <f t="shared" si="2"/>
        <v>181.00735058227971</v>
      </c>
      <c r="M36" s="103">
        <f t="shared" si="5"/>
        <v>9.414749450824468</v>
      </c>
      <c r="N36" s="103">
        <f t="shared" si="3"/>
        <v>294.2109203382646</v>
      </c>
      <c r="P36" s="54"/>
      <c r="Q36" s="54"/>
      <c r="R36" s="54"/>
    </row>
    <row r="37" spans="1:18">
      <c r="A37" s="102">
        <v>40387</v>
      </c>
      <c r="B37" t="s">
        <v>110</v>
      </c>
      <c r="C37">
        <v>2.7050000000000001</v>
      </c>
      <c r="D37">
        <v>352.38900000000001</v>
      </c>
      <c r="E37">
        <v>28.8</v>
      </c>
      <c r="F37">
        <v>3351</v>
      </c>
      <c r="G37">
        <v>16.7</v>
      </c>
      <c r="I37" s="103">
        <f t="shared" si="0"/>
        <v>115.59310093015166</v>
      </c>
      <c r="J37" s="104">
        <f t="shared" si="1"/>
        <v>24.158958094401697</v>
      </c>
      <c r="K37" s="76">
        <f t="shared" ref="K37:K42" si="6">($B$9-EXP(52.57-6690.9/(273.15+G37)-4.681*LN(273.15+G37)))*I37/100*0.2095</f>
        <v>242.39468373606346</v>
      </c>
      <c r="L37" s="76">
        <f t="shared" si="2"/>
        <v>181.81146677672359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9.4565740091956396</v>
      </c>
      <c r="N37" s="103">
        <f t="shared" si="3"/>
        <v>295.51793778736373</v>
      </c>
      <c r="P37" s="54"/>
      <c r="Q37" s="54"/>
      <c r="R37" s="54"/>
    </row>
    <row r="38" spans="1:18">
      <c r="A38" s="102">
        <v>40387</v>
      </c>
      <c r="B38" t="s">
        <v>111</v>
      </c>
      <c r="C38">
        <v>2.871</v>
      </c>
      <c r="D38">
        <v>354.79300000000001</v>
      </c>
      <c r="E38">
        <v>28.68</v>
      </c>
      <c r="F38">
        <v>3349</v>
      </c>
      <c r="G38">
        <v>16.8</v>
      </c>
      <c r="I38" s="103">
        <f t="shared" si="0"/>
        <v>116.62540146017287</v>
      </c>
      <c r="J38" s="104">
        <f t="shared" si="1"/>
        <v>24.374708905176124</v>
      </c>
      <c r="K38" s="76">
        <f t="shared" si="6"/>
        <v>244.52972851136204</v>
      </c>
      <c r="L38" s="76">
        <f t="shared" si="2"/>
        <v>183.41288647887222</v>
      </c>
      <c r="M38" s="103">
        <f t="shared" si="7"/>
        <v>9.5226374956221598</v>
      </c>
      <c r="N38" s="103">
        <f t="shared" si="3"/>
        <v>297.58242173819247</v>
      </c>
      <c r="P38" s="54"/>
      <c r="Q38" s="54"/>
      <c r="R38" s="54"/>
    </row>
    <row r="39" spans="1:18">
      <c r="A39" s="102">
        <v>40387</v>
      </c>
      <c r="B39" t="s">
        <v>112</v>
      </c>
      <c r="C39">
        <v>3.0379999999999998</v>
      </c>
      <c r="D39">
        <v>351.34500000000003</v>
      </c>
      <c r="E39">
        <v>28.79</v>
      </c>
      <c r="F39">
        <v>3345</v>
      </c>
      <c r="G39">
        <v>16.8</v>
      </c>
      <c r="I39" s="103">
        <f t="shared" si="0"/>
        <v>115.49202056021456</v>
      </c>
      <c r="J39" s="104">
        <f t="shared" si="1"/>
        <v>24.137832297084842</v>
      </c>
      <c r="K39" s="76">
        <f t="shared" si="6"/>
        <v>242.15335663785197</v>
      </c>
      <c r="L39" s="76">
        <f t="shared" si="2"/>
        <v>181.63045606715468</v>
      </c>
      <c r="M39" s="103">
        <f t="shared" si="7"/>
        <v>9.4300952593714182</v>
      </c>
      <c r="N39" s="103">
        <f t="shared" si="3"/>
        <v>294.69047685535679</v>
      </c>
      <c r="P39" s="54"/>
      <c r="Q39" s="54"/>
      <c r="R39" s="54"/>
    </row>
    <row r="40" spans="1:18">
      <c r="A40" s="102">
        <v>40387</v>
      </c>
      <c r="B40" t="s">
        <v>113</v>
      </c>
      <c r="C40">
        <v>3.2050000000000001</v>
      </c>
      <c r="D40">
        <v>351.34500000000003</v>
      </c>
      <c r="E40">
        <v>28.79</v>
      </c>
      <c r="F40">
        <v>3345</v>
      </c>
      <c r="G40">
        <v>16.8</v>
      </c>
      <c r="I40" s="103">
        <f t="shared" si="0"/>
        <v>115.49202056021456</v>
      </c>
      <c r="J40" s="104">
        <f t="shared" si="1"/>
        <v>24.137832297084842</v>
      </c>
      <c r="K40" s="76">
        <f t="shared" si="6"/>
        <v>242.15335663785197</v>
      </c>
      <c r="L40" s="76">
        <f t="shared" si="2"/>
        <v>181.63045606715468</v>
      </c>
      <c r="M40" s="103">
        <f t="shared" si="7"/>
        <v>9.4300952593714182</v>
      </c>
      <c r="N40" s="103">
        <f t="shared" si="3"/>
        <v>294.69047685535679</v>
      </c>
      <c r="P40" s="54"/>
      <c r="Q40" s="54"/>
      <c r="R40" s="54"/>
    </row>
    <row r="41" spans="1:18">
      <c r="A41" s="102">
        <v>40387</v>
      </c>
      <c r="B41" t="s">
        <v>114</v>
      </c>
      <c r="C41">
        <v>3.3719999999999999</v>
      </c>
      <c r="D41">
        <v>348.86200000000002</v>
      </c>
      <c r="E41">
        <v>28.87</v>
      </c>
      <c r="F41">
        <v>3348</v>
      </c>
      <c r="G41">
        <v>16.8</v>
      </c>
      <c r="I41" s="103">
        <f t="shared" si="0"/>
        <v>114.67584593771838</v>
      </c>
      <c r="J41" s="104">
        <f t="shared" si="1"/>
        <v>23.967251800983139</v>
      </c>
      <c r="K41" s="76">
        <f t="shared" si="6"/>
        <v>240.44207456415202</v>
      </c>
      <c r="L41" s="76">
        <f t="shared" si="2"/>
        <v>180.34688540837371</v>
      </c>
      <c r="M41" s="103">
        <f t="shared" si="7"/>
        <v>9.3634533874820303</v>
      </c>
      <c r="N41" s="103">
        <f t="shared" si="3"/>
        <v>292.60791835881344</v>
      </c>
      <c r="P41" s="54"/>
      <c r="Q41" s="54"/>
      <c r="R41" s="54"/>
    </row>
    <row r="42" spans="1:18">
      <c r="A42" s="102">
        <v>40387</v>
      </c>
      <c r="B42" t="s">
        <v>115</v>
      </c>
      <c r="C42">
        <v>3.5390000000000001</v>
      </c>
      <c r="D42">
        <v>351.34500000000003</v>
      </c>
      <c r="E42">
        <v>28.79</v>
      </c>
      <c r="F42">
        <v>3351</v>
      </c>
      <c r="G42">
        <v>16.8</v>
      </c>
      <c r="I42" s="103">
        <f t="shared" si="0"/>
        <v>115.49202056021456</v>
      </c>
      <c r="J42" s="104">
        <f t="shared" si="1"/>
        <v>24.137832297084842</v>
      </c>
      <c r="K42" s="76">
        <f t="shared" si="6"/>
        <v>242.15335663785197</v>
      </c>
      <c r="L42" s="76">
        <f t="shared" si="2"/>
        <v>181.63045606715468</v>
      </c>
      <c r="M42" s="103">
        <f t="shared" si="7"/>
        <v>9.4300952593714182</v>
      </c>
      <c r="N42" s="103">
        <f t="shared" si="3"/>
        <v>294.69047685535679</v>
      </c>
      <c r="P42" s="54"/>
      <c r="Q42" s="54"/>
      <c r="R42" s="54"/>
    </row>
    <row r="43" spans="1:18">
      <c r="A43" s="102">
        <v>40387</v>
      </c>
      <c r="B43" t="s">
        <v>116</v>
      </c>
      <c r="C43">
        <v>3.706</v>
      </c>
      <c r="D43">
        <v>353.221</v>
      </c>
      <c r="E43">
        <v>28.73</v>
      </c>
      <c r="F43">
        <v>3354</v>
      </c>
      <c r="G43">
        <v>16.8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116.10861909804979</v>
      </c>
      <c r="J43" s="104">
        <f t="shared" si="1"/>
        <v>24.266701391492401</v>
      </c>
      <c r="K43" s="76">
        <f t="shared" ref="K43:K77" si="9">($B$9-EXP(52.57-6690.9/(273.15+G43)-4.681*LN(273.15+G43)))*I43/100*0.2095</f>
        <v>243.44618539702105</v>
      </c>
      <c r="L43" s="76">
        <f t="shared" si="2"/>
        <v>182.60016006137099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9.4804414471025762</v>
      </c>
      <c r="N43" s="103">
        <f t="shared" si="3"/>
        <v>296.26379522195549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117</v>
      </c>
      <c r="C44">
        <v>3.8730000000000002</v>
      </c>
      <c r="D44">
        <v>350.72300000000001</v>
      </c>
      <c r="E44">
        <v>28.81</v>
      </c>
      <c r="F44">
        <v>3354</v>
      </c>
      <c r="G44">
        <v>16.8</v>
      </c>
      <c r="I44" s="103">
        <f t="shared" si="8"/>
        <v>115.28734097024362</v>
      </c>
      <c r="J44" s="104">
        <f t="shared" si="1"/>
        <v>24.095054262780913</v>
      </c>
      <c r="K44" s="76">
        <f t="shared" si="9"/>
        <v>241.72420274906983</v>
      </c>
      <c r="L44" s="76">
        <f t="shared" si="2"/>
        <v>181.30856328968198</v>
      </c>
      <c r="M44" s="103">
        <f t="shared" si="10"/>
        <v>9.4133828664137713</v>
      </c>
      <c r="N44" s="103">
        <f t="shared" si="3"/>
        <v>294.16821457543034</v>
      </c>
      <c r="P44" s="110" t="s">
        <v>89</v>
      </c>
      <c r="Q44" s="54">
        <f>0.3968*80+299.22</f>
        <v>330.96400000000006</v>
      </c>
      <c r="R44" s="110" t="s">
        <v>79</v>
      </c>
    </row>
    <row r="45" spans="1:18" ht="24">
      <c r="A45" s="102">
        <v>40387</v>
      </c>
      <c r="B45" t="s">
        <v>118</v>
      </c>
      <c r="C45">
        <v>4.04</v>
      </c>
      <c r="D45">
        <v>350.41199999999998</v>
      </c>
      <c r="E45">
        <v>28.82</v>
      </c>
      <c r="F45">
        <v>3348</v>
      </c>
      <c r="G45">
        <v>16.8</v>
      </c>
      <c r="I45" s="103">
        <f t="shared" si="8"/>
        <v>115.18516051544714</v>
      </c>
      <c r="J45" s="104">
        <f t="shared" si="1"/>
        <v>24.073698547728451</v>
      </c>
      <c r="K45" s="76">
        <f t="shared" si="9"/>
        <v>241.50995989495985</v>
      </c>
      <c r="L45" s="76">
        <f t="shared" si="2"/>
        <v>181.14786748995652</v>
      </c>
      <c r="M45" s="103">
        <f t="shared" si="10"/>
        <v>9.405039680298378</v>
      </c>
      <c r="N45" s="103">
        <f t="shared" si="3"/>
        <v>293.90749000932431</v>
      </c>
      <c r="P45" s="110" t="s">
        <v>83</v>
      </c>
      <c r="Q45" s="54">
        <f>0.3968*20+299.22</f>
        <v>307.15600000000001</v>
      </c>
      <c r="R45" s="110" t="s">
        <v>80</v>
      </c>
    </row>
    <row r="46" spans="1:18" ht="39" customHeight="1">
      <c r="A46" s="102">
        <v>40387</v>
      </c>
      <c r="B46" t="s">
        <v>119</v>
      </c>
      <c r="C46">
        <v>4.2069999999999999</v>
      </c>
      <c r="D46">
        <v>354.79300000000001</v>
      </c>
      <c r="E46">
        <v>28.68</v>
      </c>
      <c r="F46">
        <v>3354</v>
      </c>
      <c r="G46">
        <v>16.8</v>
      </c>
      <c r="I46" s="103">
        <f t="shared" si="8"/>
        <v>116.62540146017287</v>
      </c>
      <c r="J46" s="104">
        <f t="shared" si="1"/>
        <v>24.374708905176124</v>
      </c>
      <c r="K46" s="76">
        <f t="shared" si="9"/>
        <v>244.52972851136204</v>
      </c>
      <c r="L46" s="76">
        <f t="shared" si="2"/>
        <v>183.41288647887222</v>
      </c>
      <c r="M46" s="103">
        <f t="shared" si="10"/>
        <v>9.5226374956221598</v>
      </c>
      <c r="N46" s="103">
        <f t="shared" si="3"/>
        <v>297.58242173819247</v>
      </c>
      <c r="P46" s="110" t="s">
        <v>90</v>
      </c>
      <c r="Q46" s="111">
        <f>Q44-Q45</f>
        <v>23.80800000000005</v>
      </c>
      <c r="R46" s="110" t="s">
        <v>91</v>
      </c>
    </row>
    <row r="47" spans="1:18" ht="40.5" customHeight="1">
      <c r="A47" s="102">
        <v>40387</v>
      </c>
      <c r="B47" t="s">
        <v>120</v>
      </c>
      <c r="C47">
        <v>4.3739999999999997</v>
      </c>
      <c r="D47">
        <v>350.72300000000001</v>
      </c>
      <c r="E47">
        <v>28.81</v>
      </c>
      <c r="F47">
        <v>3350</v>
      </c>
      <c r="G47">
        <v>16.8</v>
      </c>
      <c r="I47" s="103">
        <f t="shared" si="8"/>
        <v>115.28734097024362</v>
      </c>
      <c r="J47" s="104">
        <f t="shared" si="1"/>
        <v>24.095054262780913</v>
      </c>
      <c r="K47" s="76">
        <f t="shared" si="9"/>
        <v>241.72420274906983</v>
      </c>
      <c r="L47" s="76">
        <f t="shared" si="2"/>
        <v>181.30856328968198</v>
      </c>
      <c r="M47" s="103">
        <f t="shared" si="10"/>
        <v>9.4133828664137713</v>
      </c>
      <c r="N47" s="103">
        <f t="shared" si="3"/>
        <v>294.16821457543034</v>
      </c>
      <c r="P47" s="109" t="s">
        <v>85</v>
      </c>
      <c r="Q47" s="54"/>
      <c r="R47" s="54"/>
    </row>
    <row r="48" spans="1:18">
      <c r="A48" s="102">
        <v>40387</v>
      </c>
      <c r="B48" t="s">
        <v>121</v>
      </c>
      <c r="C48">
        <v>4.5410000000000004</v>
      </c>
      <c r="D48">
        <v>348.245</v>
      </c>
      <c r="E48">
        <v>28.89</v>
      </c>
      <c r="F48">
        <v>3357</v>
      </c>
      <c r="G48">
        <v>16.8</v>
      </c>
      <c r="I48" s="103">
        <f t="shared" si="8"/>
        <v>114.47285837900421</v>
      </c>
      <c r="J48" s="104">
        <f t="shared" si="1"/>
        <v>23.924827401211878</v>
      </c>
      <c r="K48" s="76">
        <f t="shared" si="9"/>
        <v>240.01646837543069</v>
      </c>
      <c r="L48" s="76">
        <f t="shared" si="2"/>
        <v>180.02765363213175</v>
      </c>
      <c r="M48" s="103">
        <f t="shared" si="10"/>
        <v>9.3468791513931926</v>
      </c>
      <c r="N48" s="103">
        <f t="shared" si="3"/>
        <v>292.08997348103725</v>
      </c>
    </row>
    <row r="49" spans="1:14">
      <c r="A49" s="102">
        <v>40387</v>
      </c>
      <c r="B49" t="s">
        <v>122</v>
      </c>
      <c r="C49">
        <v>4.7080000000000002</v>
      </c>
      <c r="D49">
        <v>353.32799999999997</v>
      </c>
      <c r="E49">
        <v>28.77</v>
      </c>
      <c r="F49">
        <v>3349</v>
      </c>
      <c r="G49">
        <v>16.7</v>
      </c>
      <c r="I49" s="103">
        <f t="shared" si="8"/>
        <v>115.90112507084298</v>
      </c>
      <c r="J49" s="104">
        <f t="shared" si="1"/>
        <v>24.223335139806181</v>
      </c>
      <c r="K49" s="76">
        <f t="shared" si="9"/>
        <v>243.04059956983846</v>
      </c>
      <c r="L49" s="76">
        <f t="shared" si="2"/>
        <v>182.29594483268963</v>
      </c>
      <c r="M49" s="103">
        <f t="shared" si="10"/>
        <v>9.4817732041270606</v>
      </c>
      <c r="N49" s="103">
        <f t="shared" si="3"/>
        <v>296.30541262897066</v>
      </c>
    </row>
    <row r="50" spans="1:14">
      <c r="A50" s="102">
        <v>40387</v>
      </c>
      <c r="B50" t="s">
        <v>123</v>
      </c>
      <c r="C50">
        <v>4.875</v>
      </c>
      <c r="D50">
        <v>354.27</v>
      </c>
      <c r="E50">
        <v>28.74</v>
      </c>
      <c r="F50">
        <v>3356</v>
      </c>
      <c r="G50">
        <v>16.7</v>
      </c>
      <c r="I50" s="103">
        <f t="shared" si="8"/>
        <v>116.2101116040984</v>
      </c>
      <c r="J50" s="104">
        <f t="shared" si="1"/>
        <v>24.287913325256564</v>
      </c>
      <c r="K50" s="76">
        <f t="shared" si="9"/>
        <v>243.68853350711044</v>
      </c>
      <c r="L50" s="76">
        <f t="shared" si="2"/>
        <v>182.78193659494337</v>
      </c>
      <c r="M50" s="103">
        <f t="shared" si="10"/>
        <v>9.507051131581747</v>
      </c>
      <c r="N50" s="103">
        <f t="shared" si="3"/>
        <v>297.09534786192961</v>
      </c>
    </row>
    <row r="51" spans="1:14">
      <c r="A51" s="102">
        <v>40387</v>
      </c>
      <c r="B51" t="s">
        <v>124</v>
      </c>
      <c r="C51">
        <v>5.0410000000000004</v>
      </c>
      <c r="D51">
        <v>351.142</v>
      </c>
      <c r="E51">
        <v>28.84</v>
      </c>
      <c r="F51">
        <v>3354</v>
      </c>
      <c r="G51">
        <v>16.7</v>
      </c>
      <c r="I51" s="103">
        <f t="shared" si="8"/>
        <v>115.18389242860098</v>
      </c>
      <c r="J51" s="104">
        <f t="shared" si="1"/>
        <v>24.073433517577605</v>
      </c>
      <c r="K51" s="76">
        <f t="shared" si="9"/>
        <v>241.53658784178145</v>
      </c>
      <c r="L51" s="76">
        <f t="shared" si="2"/>
        <v>181.16784014774865</v>
      </c>
      <c r="M51" s="103">
        <f t="shared" si="10"/>
        <v>9.4230970071170788</v>
      </c>
      <c r="N51" s="103">
        <f t="shared" si="3"/>
        <v>294.47178147240874</v>
      </c>
    </row>
    <row r="52" spans="1:14">
      <c r="A52" s="102">
        <v>40387</v>
      </c>
      <c r="B52" t="s">
        <v>125</v>
      </c>
      <c r="C52">
        <v>5.2080000000000002</v>
      </c>
      <c r="D52">
        <v>349.9</v>
      </c>
      <c r="E52">
        <v>28.88</v>
      </c>
      <c r="F52">
        <v>3355</v>
      </c>
      <c r="G52">
        <v>16.7</v>
      </c>
      <c r="I52" s="103">
        <f t="shared" si="8"/>
        <v>114.77637880607645</v>
      </c>
      <c r="J52" s="104">
        <f t="shared" si="1"/>
        <v>23.988263170469978</v>
      </c>
      <c r="K52" s="76">
        <f t="shared" si="9"/>
        <v>240.68204604945026</v>
      </c>
      <c r="L52" s="76">
        <f t="shared" si="2"/>
        <v>180.52687932183005</v>
      </c>
      <c r="M52" s="103">
        <f t="shared" si="10"/>
        <v>9.389758661660915</v>
      </c>
      <c r="N52" s="103">
        <f t="shared" si="3"/>
        <v>293.4299581769036</v>
      </c>
    </row>
    <row r="53" spans="1:14">
      <c r="A53" s="102">
        <v>40387</v>
      </c>
      <c r="B53" t="s">
        <v>126</v>
      </c>
      <c r="C53">
        <v>5.375</v>
      </c>
      <c r="D53">
        <v>353.32799999999997</v>
      </c>
      <c r="E53">
        <v>28.77</v>
      </c>
      <c r="F53">
        <v>3362</v>
      </c>
      <c r="G53">
        <v>16.7</v>
      </c>
      <c r="I53" s="103">
        <f t="shared" si="8"/>
        <v>115.90112507084298</v>
      </c>
      <c r="J53" s="104">
        <f t="shared" si="1"/>
        <v>24.223335139806181</v>
      </c>
      <c r="K53" s="76">
        <f t="shared" si="9"/>
        <v>243.04059956983846</v>
      </c>
      <c r="L53" s="76">
        <f t="shared" si="2"/>
        <v>182.29594483268963</v>
      </c>
      <c r="M53" s="103">
        <f t="shared" si="10"/>
        <v>9.4817732041270606</v>
      </c>
      <c r="N53" s="103">
        <f t="shared" si="3"/>
        <v>296.30541262897066</v>
      </c>
    </row>
    <row r="54" spans="1:14">
      <c r="A54" s="102">
        <v>40387</v>
      </c>
      <c r="B54" t="s">
        <v>127</v>
      </c>
      <c r="C54">
        <v>5.5419999999999998</v>
      </c>
      <c r="D54">
        <v>353.32799999999997</v>
      </c>
      <c r="E54">
        <v>28.77</v>
      </c>
      <c r="F54">
        <v>3351</v>
      </c>
      <c r="G54">
        <v>16.7</v>
      </c>
      <c r="I54" s="103">
        <f t="shared" si="8"/>
        <v>115.90112507084298</v>
      </c>
      <c r="J54" s="104">
        <f t="shared" si="1"/>
        <v>24.223335139806181</v>
      </c>
      <c r="K54" s="76">
        <f t="shared" si="9"/>
        <v>243.04059956983846</v>
      </c>
      <c r="L54" s="76">
        <f t="shared" si="2"/>
        <v>182.29594483268963</v>
      </c>
      <c r="M54" s="103">
        <f t="shared" si="10"/>
        <v>9.4817732041270606</v>
      </c>
      <c r="N54" s="103">
        <f t="shared" si="3"/>
        <v>296.30541262897066</v>
      </c>
    </row>
    <row r="55" spans="1:14">
      <c r="A55" s="102">
        <v>40387</v>
      </c>
      <c r="B55" t="s">
        <v>128</v>
      </c>
      <c r="C55">
        <v>5.7089999999999996</v>
      </c>
      <c r="D55">
        <v>351.142</v>
      </c>
      <c r="E55">
        <v>28.84</v>
      </c>
      <c r="F55">
        <v>3360</v>
      </c>
      <c r="G55">
        <v>16.7</v>
      </c>
      <c r="I55" s="103">
        <f t="shared" si="8"/>
        <v>115.18389242860098</v>
      </c>
      <c r="J55" s="104">
        <f t="shared" si="1"/>
        <v>24.073433517577605</v>
      </c>
      <c r="K55" s="76">
        <f t="shared" si="9"/>
        <v>241.53658784178145</v>
      </c>
      <c r="L55" s="76">
        <f t="shared" si="2"/>
        <v>181.16784014774865</v>
      </c>
      <c r="M55" s="103">
        <f t="shared" si="10"/>
        <v>9.4230970071170788</v>
      </c>
      <c r="N55" s="103">
        <f t="shared" si="3"/>
        <v>294.47178147240874</v>
      </c>
    </row>
    <row r="56" spans="1:14">
      <c r="A56" s="102">
        <v>40387</v>
      </c>
      <c r="B56" t="s">
        <v>129</v>
      </c>
      <c r="C56">
        <v>5.8760000000000003</v>
      </c>
      <c r="D56">
        <v>352.702</v>
      </c>
      <c r="E56">
        <v>28.79</v>
      </c>
      <c r="F56">
        <v>3361</v>
      </c>
      <c r="G56">
        <v>16.7</v>
      </c>
      <c r="I56" s="103">
        <f t="shared" si="8"/>
        <v>115.69566895103405</v>
      </c>
      <c r="J56" s="104">
        <f t="shared" si="1"/>
        <v>24.180394810766117</v>
      </c>
      <c r="K56" s="76">
        <f t="shared" si="9"/>
        <v>242.60976528317275</v>
      </c>
      <c r="L56" s="76">
        <f t="shared" si="2"/>
        <v>181.97279164966977</v>
      </c>
      <c r="M56" s="103">
        <f t="shared" si="10"/>
        <v>9.4649650124012474</v>
      </c>
      <c r="N56" s="103">
        <f t="shared" si="3"/>
        <v>295.78015663753899</v>
      </c>
    </row>
    <row r="57" spans="1:14">
      <c r="A57" s="102">
        <v>40387</v>
      </c>
      <c r="B57" t="s">
        <v>130</v>
      </c>
      <c r="C57">
        <v>6.0430000000000001</v>
      </c>
      <c r="D57">
        <v>353.95600000000002</v>
      </c>
      <c r="E57">
        <v>28.75</v>
      </c>
      <c r="F57">
        <v>3357</v>
      </c>
      <c r="G57">
        <v>16.7</v>
      </c>
      <c r="I57" s="103">
        <f t="shared" si="8"/>
        <v>116.10700892031575</v>
      </c>
      <c r="J57" s="104">
        <f t="shared" si="1"/>
        <v>24.266364864345991</v>
      </c>
      <c r="K57" s="76">
        <f t="shared" si="9"/>
        <v>243.47233079062713</v>
      </c>
      <c r="L57" s="76">
        <f t="shared" si="2"/>
        <v>182.61977077348607</v>
      </c>
      <c r="M57" s="103">
        <f t="shared" si="10"/>
        <v>9.4986163880556038</v>
      </c>
      <c r="N57" s="103">
        <f t="shared" si="3"/>
        <v>296.8317621267376</v>
      </c>
    </row>
    <row r="58" spans="1:14">
      <c r="A58" s="102">
        <v>40387</v>
      </c>
      <c r="B58" t="s">
        <v>131</v>
      </c>
      <c r="C58">
        <v>6.21</v>
      </c>
      <c r="D58">
        <v>352.702</v>
      </c>
      <c r="E58">
        <v>28.79</v>
      </c>
      <c r="F58">
        <v>3358</v>
      </c>
      <c r="G58">
        <v>16.7</v>
      </c>
      <c r="I58" s="103">
        <f t="shared" si="8"/>
        <v>115.69566895103405</v>
      </c>
      <c r="J58" s="104">
        <f t="shared" si="1"/>
        <v>24.180394810766117</v>
      </c>
      <c r="K58" s="76">
        <f t="shared" si="9"/>
        <v>242.60976528317275</v>
      </c>
      <c r="L58" s="76">
        <f t="shared" si="2"/>
        <v>181.97279164966977</v>
      </c>
      <c r="M58" s="103">
        <f t="shared" si="10"/>
        <v>9.4649650124012474</v>
      </c>
      <c r="N58" s="103">
        <f t="shared" si="3"/>
        <v>295.78015663753899</v>
      </c>
    </row>
    <row r="59" spans="1:14">
      <c r="A59" s="102">
        <v>40387</v>
      </c>
      <c r="B59" t="s">
        <v>132</v>
      </c>
      <c r="C59">
        <v>6.3769999999999998</v>
      </c>
      <c r="D59">
        <v>352.38900000000001</v>
      </c>
      <c r="E59">
        <v>28.8</v>
      </c>
      <c r="F59">
        <v>3357</v>
      </c>
      <c r="G59">
        <v>16.7</v>
      </c>
      <c r="I59" s="103">
        <f t="shared" si="8"/>
        <v>115.59310093015166</v>
      </c>
      <c r="J59" s="104">
        <f t="shared" si="1"/>
        <v>24.158958094401697</v>
      </c>
      <c r="K59" s="76">
        <f t="shared" si="9"/>
        <v>242.39468373606346</v>
      </c>
      <c r="L59" s="76">
        <f t="shared" si="2"/>
        <v>181.81146677672359</v>
      </c>
      <c r="M59" s="103">
        <f t="shared" si="10"/>
        <v>9.4565740091956396</v>
      </c>
      <c r="N59" s="103">
        <f t="shared" si="3"/>
        <v>295.51793778736373</v>
      </c>
    </row>
    <row r="60" spans="1:14">
      <c r="A60" s="102">
        <v>40387</v>
      </c>
      <c r="B60" t="s">
        <v>133</v>
      </c>
      <c r="C60">
        <v>6.5439999999999996</v>
      </c>
      <c r="D60">
        <v>349.59</v>
      </c>
      <c r="E60">
        <v>28.89</v>
      </c>
      <c r="F60">
        <v>3366</v>
      </c>
      <c r="G60">
        <v>16.7</v>
      </c>
      <c r="I60" s="103">
        <f t="shared" si="8"/>
        <v>114.67476415870254</v>
      </c>
      <c r="J60" s="104">
        <f t="shared" si="1"/>
        <v>23.96702570916883</v>
      </c>
      <c r="K60" s="76">
        <f t="shared" si="9"/>
        <v>240.46896369319413</v>
      </c>
      <c r="L60" s="76">
        <f t="shared" si="2"/>
        <v>180.36705396948298</v>
      </c>
      <c r="M60" s="103">
        <f t="shared" si="10"/>
        <v>9.381445653137245</v>
      </c>
      <c r="N60" s="103">
        <f t="shared" si="3"/>
        <v>293.17017666053891</v>
      </c>
    </row>
    <row r="61" spans="1:14">
      <c r="A61" s="102">
        <v>40387</v>
      </c>
      <c r="B61" t="s">
        <v>134</v>
      </c>
      <c r="C61">
        <v>6.71</v>
      </c>
      <c r="D61">
        <v>349.59</v>
      </c>
      <c r="E61">
        <v>28.89</v>
      </c>
      <c r="F61">
        <v>3364</v>
      </c>
      <c r="G61">
        <v>16.7</v>
      </c>
      <c r="I61" s="103">
        <f t="shared" si="8"/>
        <v>114.67476415870254</v>
      </c>
      <c r="J61" s="104">
        <f t="shared" si="1"/>
        <v>23.96702570916883</v>
      </c>
      <c r="K61" s="76">
        <f t="shared" si="9"/>
        <v>240.46896369319413</v>
      </c>
      <c r="L61" s="76">
        <f t="shared" si="2"/>
        <v>180.36705396948298</v>
      </c>
      <c r="M61" s="103">
        <f t="shared" si="10"/>
        <v>9.381445653137245</v>
      </c>
      <c r="N61" s="103">
        <f t="shared" si="3"/>
        <v>293.17017666053891</v>
      </c>
    </row>
    <row r="62" spans="1:14">
      <c r="A62" s="102">
        <v>40387</v>
      </c>
      <c r="B62" t="s">
        <v>135</v>
      </c>
      <c r="C62">
        <v>6.8609999999999998</v>
      </c>
      <c r="D62">
        <v>354.27</v>
      </c>
      <c r="E62">
        <v>28.74</v>
      </c>
      <c r="F62">
        <v>3356</v>
      </c>
      <c r="G62">
        <v>16.7</v>
      </c>
      <c r="I62" s="103">
        <f t="shared" si="8"/>
        <v>116.2101116040984</v>
      </c>
      <c r="J62" s="104">
        <f t="shared" si="1"/>
        <v>24.287913325256564</v>
      </c>
      <c r="K62" s="76">
        <f t="shared" si="9"/>
        <v>243.68853350711044</v>
      </c>
      <c r="L62" s="76">
        <f t="shared" si="2"/>
        <v>182.78193659494337</v>
      </c>
      <c r="M62" s="103">
        <f t="shared" si="10"/>
        <v>9.507051131581747</v>
      </c>
      <c r="N62" s="103">
        <f t="shared" si="3"/>
        <v>297.09534786192961</v>
      </c>
    </row>
    <row r="63" spans="1:14">
      <c r="A63" s="102">
        <v>40387</v>
      </c>
      <c r="B63" t="s">
        <v>136</v>
      </c>
      <c r="C63">
        <v>7.0279999999999996</v>
      </c>
      <c r="D63">
        <v>352.077</v>
      </c>
      <c r="E63">
        <v>28.81</v>
      </c>
      <c r="F63">
        <v>3361</v>
      </c>
      <c r="G63">
        <v>16.7</v>
      </c>
      <c r="I63" s="103">
        <f t="shared" si="8"/>
        <v>115.49063941059961</v>
      </c>
      <c r="J63" s="104">
        <f t="shared" si="1"/>
        <v>24.137543636815316</v>
      </c>
      <c r="K63" s="76">
        <f t="shared" si="9"/>
        <v>242.17982551851335</v>
      </c>
      <c r="L63" s="76">
        <f t="shared" si="2"/>
        <v>181.65030941518529</v>
      </c>
      <c r="M63" s="103">
        <f t="shared" si="10"/>
        <v>9.4481917187739644</v>
      </c>
      <c r="N63" s="103">
        <f t="shared" si="3"/>
        <v>295.25599121168636</v>
      </c>
    </row>
    <row r="64" spans="1:14">
      <c r="A64" s="102">
        <v>40387</v>
      </c>
      <c r="B64" t="s">
        <v>137</v>
      </c>
      <c r="C64">
        <v>7.1950000000000003</v>
      </c>
      <c r="D64">
        <v>353.642</v>
      </c>
      <c r="E64">
        <v>28.76</v>
      </c>
      <c r="F64">
        <v>3358</v>
      </c>
      <c r="G64">
        <v>16.7</v>
      </c>
      <c r="I64" s="103">
        <f t="shared" si="8"/>
        <v>116.00401345734166</v>
      </c>
      <c r="J64" s="104">
        <f t="shared" si="1"/>
        <v>24.244838812584405</v>
      </c>
      <c r="K64" s="76">
        <f t="shared" si="9"/>
        <v>243.25635291242361</v>
      </c>
      <c r="L64" s="76">
        <f t="shared" si="2"/>
        <v>182.45777359507329</v>
      </c>
      <c r="M64" s="103">
        <f t="shared" si="10"/>
        <v>9.4901904161733022</v>
      </c>
      <c r="N64" s="103">
        <f t="shared" si="3"/>
        <v>296.56845050541568</v>
      </c>
    </row>
    <row r="65" spans="1:14">
      <c r="A65" s="102">
        <v>40387</v>
      </c>
      <c r="B65" t="s">
        <v>138</v>
      </c>
      <c r="C65">
        <v>7.3609999999999998</v>
      </c>
      <c r="D65">
        <v>348.35399999999998</v>
      </c>
      <c r="E65">
        <v>28.93</v>
      </c>
      <c r="F65">
        <v>3363</v>
      </c>
      <c r="G65">
        <v>16.7</v>
      </c>
      <c r="I65" s="103">
        <f t="shared" si="8"/>
        <v>114.26935635687106</v>
      </c>
      <c r="J65" s="104">
        <f t="shared" si="1"/>
        <v>23.882295478586048</v>
      </c>
      <c r="K65" s="76">
        <f t="shared" si="9"/>
        <v>239.61883773309506</v>
      </c>
      <c r="L65" s="76">
        <f t="shared" si="2"/>
        <v>179.72940529927172</v>
      </c>
      <c r="M65" s="103">
        <f t="shared" si="10"/>
        <v>9.3482795830943513</v>
      </c>
      <c r="N65" s="103">
        <f t="shared" si="3"/>
        <v>292.13373697169845</v>
      </c>
    </row>
    <row r="66" spans="1:14">
      <c r="A66" s="102">
        <v>40387</v>
      </c>
      <c r="B66" t="s">
        <v>139</v>
      </c>
      <c r="C66">
        <v>7.5279999999999996</v>
      </c>
      <c r="D66">
        <v>350.83100000000002</v>
      </c>
      <c r="E66">
        <v>28.85</v>
      </c>
      <c r="F66">
        <v>3362</v>
      </c>
      <c r="G66">
        <v>16.7</v>
      </c>
      <c r="I66" s="103">
        <f t="shared" si="8"/>
        <v>115.0818554841311</v>
      </c>
      <c r="J66" s="104">
        <f t="shared" si="1"/>
        <v>24.0521077961834</v>
      </c>
      <c r="K66" s="76">
        <f t="shared" si="9"/>
        <v>241.32261994330696</v>
      </c>
      <c r="L66" s="76">
        <f t="shared" si="2"/>
        <v>181.00735058227971</v>
      </c>
      <c r="M66" s="103">
        <f t="shared" si="10"/>
        <v>9.414749450824468</v>
      </c>
      <c r="N66" s="103">
        <f t="shared" si="3"/>
        <v>294.2109203382646</v>
      </c>
    </row>
    <row r="67" spans="1:14">
      <c r="A67" s="102">
        <v>40387</v>
      </c>
      <c r="B67" t="s">
        <v>140</v>
      </c>
      <c r="C67">
        <v>7.6950000000000003</v>
      </c>
      <c r="D67">
        <v>352.077</v>
      </c>
      <c r="E67">
        <v>28.81</v>
      </c>
      <c r="F67">
        <v>3356</v>
      </c>
      <c r="G67">
        <v>16.7</v>
      </c>
      <c r="I67" s="103">
        <f t="shared" si="8"/>
        <v>115.49063941059961</v>
      </c>
      <c r="J67" s="104">
        <f t="shared" si="1"/>
        <v>24.137543636815316</v>
      </c>
      <c r="K67" s="76">
        <f t="shared" si="9"/>
        <v>242.17982551851335</v>
      </c>
      <c r="L67" s="76">
        <f t="shared" si="2"/>
        <v>181.65030941518529</v>
      </c>
      <c r="M67" s="103">
        <f t="shared" si="10"/>
        <v>9.4481917187739644</v>
      </c>
      <c r="N67" s="103">
        <f t="shared" si="3"/>
        <v>295.25599121168636</v>
      </c>
    </row>
    <row r="68" spans="1:14">
      <c r="A68" s="102">
        <v>40387</v>
      </c>
      <c r="B68" t="s">
        <v>141</v>
      </c>
      <c r="C68">
        <v>7.8620000000000001</v>
      </c>
      <c r="D68">
        <v>350.21</v>
      </c>
      <c r="E68">
        <v>28.87</v>
      </c>
      <c r="F68">
        <v>3359</v>
      </c>
      <c r="G68">
        <v>16.7</v>
      </c>
      <c r="I68" s="103">
        <f t="shared" si="8"/>
        <v>114.87809881491876</v>
      </c>
      <c r="J68" s="104">
        <f t="shared" si="1"/>
        <v>24.009522652318019</v>
      </c>
      <c r="K68" s="76">
        <f t="shared" si="9"/>
        <v>240.89534934501509</v>
      </c>
      <c r="L68" s="76">
        <f t="shared" si="2"/>
        <v>180.68687039274468</v>
      </c>
      <c r="M68" s="103">
        <f t="shared" si="10"/>
        <v>9.3980802897173721</v>
      </c>
      <c r="N68" s="103">
        <f t="shared" si="3"/>
        <v>293.69000905366789</v>
      </c>
    </row>
    <row r="69" spans="1:14">
      <c r="A69" s="102">
        <v>40387</v>
      </c>
      <c r="B69" t="s">
        <v>142</v>
      </c>
      <c r="C69">
        <v>8.0289999999999999</v>
      </c>
      <c r="D69">
        <v>349.59</v>
      </c>
      <c r="E69">
        <v>28.89</v>
      </c>
      <c r="F69">
        <v>3369</v>
      </c>
      <c r="G69">
        <v>16.7</v>
      </c>
      <c r="I69" s="103">
        <f t="shared" si="8"/>
        <v>114.67476415870254</v>
      </c>
      <c r="J69" s="104">
        <f t="shared" si="1"/>
        <v>23.96702570916883</v>
      </c>
      <c r="K69" s="76">
        <f t="shared" si="9"/>
        <v>240.46896369319413</v>
      </c>
      <c r="L69" s="76">
        <f t="shared" si="2"/>
        <v>180.36705396948298</v>
      </c>
      <c r="M69" s="103">
        <f t="shared" si="10"/>
        <v>9.381445653137245</v>
      </c>
      <c r="N69" s="103">
        <f t="shared" si="3"/>
        <v>293.17017666053891</v>
      </c>
    </row>
    <row r="70" spans="1:14">
      <c r="A70" s="102">
        <v>40387</v>
      </c>
      <c r="B70" t="s">
        <v>143</v>
      </c>
      <c r="C70">
        <v>8.1959999999999997</v>
      </c>
      <c r="D70">
        <v>351.142</v>
      </c>
      <c r="E70">
        <v>28.84</v>
      </c>
      <c r="F70">
        <v>3359</v>
      </c>
      <c r="G70">
        <v>16.7</v>
      </c>
      <c r="I70" s="103">
        <f t="shared" si="8"/>
        <v>115.18389242860098</v>
      </c>
      <c r="J70" s="104">
        <f t="shared" si="1"/>
        <v>24.073433517577605</v>
      </c>
      <c r="K70" s="76">
        <f t="shared" si="9"/>
        <v>241.53658784178145</v>
      </c>
      <c r="L70" s="76">
        <f t="shared" si="2"/>
        <v>181.16784014774865</v>
      </c>
      <c r="M70" s="103">
        <f t="shared" si="10"/>
        <v>9.4230970071170788</v>
      </c>
      <c r="N70" s="103">
        <f t="shared" si="3"/>
        <v>294.47178147240874</v>
      </c>
    </row>
    <row r="71" spans="1:14">
      <c r="A71" s="102">
        <v>40387</v>
      </c>
      <c r="B71" t="s">
        <v>144</v>
      </c>
      <c r="C71">
        <v>8.3629999999999995</v>
      </c>
      <c r="D71">
        <v>351.45299999999997</v>
      </c>
      <c r="E71">
        <v>28.83</v>
      </c>
      <c r="F71">
        <v>3361</v>
      </c>
      <c r="G71">
        <v>16.7</v>
      </c>
      <c r="I71" s="103">
        <f t="shared" si="8"/>
        <v>115.28603530273962</v>
      </c>
      <c r="J71" s="104">
        <f t="shared" si="1"/>
        <v>24.094781378272579</v>
      </c>
      <c r="K71" s="76">
        <f t="shared" si="9"/>
        <v>241.75077787106085</v>
      </c>
      <c r="L71" s="76">
        <f t="shared" si="2"/>
        <v>181.32849632548329</v>
      </c>
      <c r="M71" s="103">
        <f t="shared" si="10"/>
        <v>9.4314532294264666</v>
      </c>
      <c r="N71" s="103">
        <f t="shared" si="3"/>
        <v>294.73291341957707</v>
      </c>
    </row>
    <row r="72" spans="1:14">
      <c r="A72" s="102">
        <v>40387</v>
      </c>
      <c r="B72" t="s">
        <v>145</v>
      </c>
      <c r="C72">
        <v>8.5299999999999994</v>
      </c>
      <c r="D72">
        <v>347.738</v>
      </c>
      <c r="E72">
        <v>28.95</v>
      </c>
      <c r="F72">
        <v>3362</v>
      </c>
      <c r="G72">
        <v>16.7</v>
      </c>
      <c r="I72" s="103">
        <f t="shared" si="8"/>
        <v>114.06728095563541</v>
      </c>
      <c r="J72" s="104">
        <f t="shared" si="1"/>
        <v>23.8400617197278</v>
      </c>
      <c r="K72" s="76">
        <f t="shared" si="9"/>
        <v>239.19509269486002</v>
      </c>
      <c r="L72" s="76">
        <f t="shared" si="2"/>
        <v>179.41156950455289</v>
      </c>
      <c r="M72" s="103">
        <f t="shared" si="10"/>
        <v>9.3317479651011848</v>
      </c>
      <c r="N72" s="103">
        <f t="shared" si="3"/>
        <v>291.61712390941204</v>
      </c>
    </row>
    <row r="73" spans="1:14">
      <c r="A73" s="102">
        <v>40387</v>
      </c>
      <c r="B73" t="s">
        <v>146</v>
      </c>
      <c r="C73">
        <v>8.6969999999999992</v>
      </c>
      <c r="D73">
        <v>348.04599999999999</v>
      </c>
      <c r="E73">
        <v>28.94</v>
      </c>
      <c r="F73">
        <v>3369</v>
      </c>
      <c r="G73">
        <v>16.7</v>
      </c>
      <c r="I73" s="103">
        <f t="shared" si="8"/>
        <v>114.16826639844844</v>
      </c>
      <c r="J73" s="104">
        <f t="shared" si="1"/>
        <v>23.86116767727572</v>
      </c>
      <c r="K73" s="76">
        <f t="shared" si="9"/>
        <v>239.40685563119132</v>
      </c>
      <c r="L73" s="76">
        <f t="shared" si="2"/>
        <v>179.57040520783616</v>
      </c>
      <c r="M73" s="103">
        <f t="shared" si="10"/>
        <v>9.340009498930872</v>
      </c>
      <c r="N73" s="103">
        <f t="shared" si="3"/>
        <v>291.87529684158977</v>
      </c>
    </row>
    <row r="74" spans="1:14">
      <c r="A74" s="102">
        <v>40387</v>
      </c>
      <c r="B74" t="s">
        <v>147</v>
      </c>
      <c r="C74">
        <v>8.8640000000000008</v>
      </c>
      <c r="D74">
        <v>352.702</v>
      </c>
      <c r="E74">
        <v>28.79</v>
      </c>
      <c r="F74">
        <v>3367</v>
      </c>
      <c r="G74">
        <v>16.7</v>
      </c>
      <c r="I74" s="103">
        <f t="shared" si="8"/>
        <v>115.69566895103405</v>
      </c>
      <c r="J74" s="104">
        <f t="shared" si="1"/>
        <v>24.180394810766117</v>
      </c>
      <c r="K74" s="76">
        <f t="shared" si="9"/>
        <v>242.60976528317275</v>
      </c>
      <c r="L74" s="76">
        <f t="shared" si="2"/>
        <v>181.97279164966977</v>
      </c>
      <c r="M74" s="103">
        <f t="shared" si="10"/>
        <v>9.4649650124012474</v>
      </c>
      <c r="N74" s="103">
        <f t="shared" si="3"/>
        <v>295.78015663753899</v>
      </c>
    </row>
    <row r="75" spans="1:14">
      <c r="A75" s="102">
        <v>40387</v>
      </c>
      <c r="B75" t="s">
        <v>148</v>
      </c>
      <c r="C75">
        <v>9.0310000000000006</v>
      </c>
      <c r="D75">
        <v>351.45299999999997</v>
      </c>
      <c r="E75">
        <v>28.83</v>
      </c>
      <c r="F75">
        <v>3371</v>
      </c>
      <c r="G75">
        <v>16.7</v>
      </c>
      <c r="I75" s="103">
        <f t="shared" si="8"/>
        <v>115.28603530273962</v>
      </c>
      <c r="J75" s="104">
        <f t="shared" si="1"/>
        <v>24.094781378272579</v>
      </c>
      <c r="K75" s="76">
        <f t="shared" si="9"/>
        <v>241.75077787106085</v>
      </c>
      <c r="L75" s="76">
        <f t="shared" si="2"/>
        <v>181.32849632548329</v>
      </c>
      <c r="M75" s="103">
        <f t="shared" si="10"/>
        <v>9.4314532294264666</v>
      </c>
      <c r="N75" s="103">
        <f t="shared" si="3"/>
        <v>294.73291341957707</v>
      </c>
    </row>
    <row r="76" spans="1:14">
      <c r="A76" s="102">
        <v>40387</v>
      </c>
      <c r="B76" t="s">
        <v>149</v>
      </c>
      <c r="C76">
        <v>9.1969999999999992</v>
      </c>
      <c r="D76">
        <v>349.59</v>
      </c>
      <c r="E76">
        <v>28.89</v>
      </c>
      <c r="F76">
        <v>3368</v>
      </c>
      <c r="G76">
        <v>16.7</v>
      </c>
      <c r="I76" s="103">
        <f t="shared" si="8"/>
        <v>114.67476415870254</v>
      </c>
      <c r="J76" s="104">
        <f t="shared" si="1"/>
        <v>23.96702570916883</v>
      </c>
      <c r="K76" s="76">
        <f t="shared" si="9"/>
        <v>240.46896369319413</v>
      </c>
      <c r="L76" s="76">
        <f t="shared" si="2"/>
        <v>180.36705396948298</v>
      </c>
      <c r="M76" s="103">
        <f t="shared" si="10"/>
        <v>9.381445653137245</v>
      </c>
      <c r="N76" s="103">
        <f t="shared" si="3"/>
        <v>293.17017666053891</v>
      </c>
    </row>
    <row r="77" spans="1:14">
      <c r="A77" s="102">
        <v>40387</v>
      </c>
      <c r="B77" t="s">
        <v>150</v>
      </c>
      <c r="C77">
        <v>9.3640000000000008</v>
      </c>
      <c r="D77">
        <v>352.702</v>
      </c>
      <c r="E77">
        <v>28.79</v>
      </c>
      <c r="F77">
        <v>3361</v>
      </c>
      <c r="G77">
        <v>16.7</v>
      </c>
      <c r="I77" s="103">
        <f t="shared" si="8"/>
        <v>115.69566895103405</v>
      </c>
      <c r="J77" s="104">
        <f t="shared" si="1"/>
        <v>24.180394810766117</v>
      </c>
      <c r="K77" s="76">
        <f t="shared" si="9"/>
        <v>242.60976528317275</v>
      </c>
      <c r="L77" s="76">
        <f t="shared" si="2"/>
        <v>181.97279164966977</v>
      </c>
      <c r="M77" s="103">
        <f t="shared" si="10"/>
        <v>9.4649650124012474</v>
      </c>
      <c r="N77" s="103">
        <f t="shared" si="3"/>
        <v>295.78015663753899</v>
      </c>
    </row>
    <row r="78" spans="1:14">
      <c r="A78" s="102">
        <v>40387</v>
      </c>
      <c r="B78" t="s">
        <v>151</v>
      </c>
      <c r="C78">
        <v>9.5310000000000006</v>
      </c>
      <c r="D78">
        <v>351.142</v>
      </c>
      <c r="E78">
        <v>28.84</v>
      </c>
      <c r="F78">
        <v>3364</v>
      </c>
      <c r="G78">
        <v>16.7</v>
      </c>
      <c r="I78" s="103">
        <f t="shared" ref="I78:I86" si="11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SQRT((POWER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WER(($H$13+($B$15*(G78-$E$8))),2))*((TAN(E78*PI()/180))/(TAN(($B$7+($B$14*(G78-$E$7)))*PI()/180))-1))))/(2*((TAN(E78*PI()/180))/(TAN(($B$7+($B$14*(G78-$E$7)))*PI()/180))*1/$B$16*POWER(($H$13+($B$15*(G78-$E$8))),2)))</f>
        <v>115.18389242860098</v>
      </c>
      <c r="J78" s="104">
        <f t="shared" si="1"/>
        <v>24.073433517577605</v>
      </c>
      <c r="K78" s="76">
        <f t="shared" ref="K78:K86" si="12">($B$9-EXP(52.57-6690.9/(273.15+G78)-4.681*LN(273.15+G78)))*I78/100*0.2095</f>
        <v>241.53658784178145</v>
      </c>
      <c r="L78" s="76">
        <f t="shared" si="2"/>
        <v>181.16784014774865</v>
      </c>
      <c r="M78" s="103">
        <f t="shared" ref="M78:M86" si="13">(($B$9-EXP(52.57-6690.9/(273.15+G78)-4.681*LN(273.15+G78)))/1013)*I78/100*0.2095*((49-1.335*G78+0.02759*POWER(G78,2)-0.0003235*POWER(G78,3)+0.000001614*POWER(G78,4))
-($J$16*(5.516*10^-1-1.759*10^-2*G78+2.253*10^-4*POWER(G78,2)-2.654*10^-7*POWER(G78,3)+5.363*10^-8*POWER(G78,4))))*32/22.414</f>
        <v>9.4230970071170788</v>
      </c>
      <c r="N78" s="103">
        <f t="shared" si="3"/>
        <v>294.47178147240874</v>
      </c>
    </row>
    <row r="79" spans="1:14">
      <c r="A79" s="102">
        <v>40387</v>
      </c>
      <c r="B79" t="s">
        <v>152</v>
      </c>
      <c r="C79">
        <v>9.6980000000000004</v>
      </c>
      <c r="D79">
        <v>349.59</v>
      </c>
      <c r="E79">
        <v>28.89</v>
      </c>
      <c r="F79">
        <v>3367</v>
      </c>
      <c r="G79">
        <v>16.7</v>
      </c>
      <c r="I79" s="103">
        <f t="shared" si="11"/>
        <v>114.67476415870254</v>
      </c>
      <c r="J79" s="104">
        <f t="shared" si="1"/>
        <v>23.96702570916883</v>
      </c>
      <c r="K79" s="76">
        <f t="shared" si="12"/>
        <v>240.46896369319413</v>
      </c>
      <c r="L79" s="76">
        <f t="shared" si="2"/>
        <v>180.36705396948298</v>
      </c>
      <c r="M79" s="103">
        <f t="shared" si="13"/>
        <v>9.381445653137245</v>
      </c>
      <c r="N79" s="103">
        <f t="shared" si="3"/>
        <v>293.17017666053891</v>
      </c>
    </row>
    <row r="80" spans="1:14">
      <c r="A80" s="102">
        <v>40387</v>
      </c>
      <c r="B80" t="s">
        <v>153</v>
      </c>
      <c r="C80">
        <v>9.8650000000000002</v>
      </c>
      <c r="D80">
        <v>351.142</v>
      </c>
      <c r="E80">
        <v>28.84</v>
      </c>
      <c r="F80">
        <v>3376</v>
      </c>
      <c r="G80">
        <v>16.7</v>
      </c>
      <c r="I80" s="103">
        <f t="shared" si="11"/>
        <v>115.18389242860098</v>
      </c>
      <c r="J80" s="104">
        <f t="shared" si="1"/>
        <v>24.073433517577605</v>
      </c>
      <c r="K80" s="76">
        <f t="shared" si="12"/>
        <v>241.53658784178145</v>
      </c>
      <c r="L80" s="76">
        <f t="shared" si="2"/>
        <v>181.16784014774865</v>
      </c>
      <c r="M80" s="103">
        <f t="shared" si="13"/>
        <v>9.4230970071170788</v>
      </c>
      <c r="N80" s="103">
        <f t="shared" si="3"/>
        <v>294.47178147240874</v>
      </c>
    </row>
    <row r="81" spans="1:14">
      <c r="A81" s="102">
        <v>40387</v>
      </c>
      <c r="B81" t="s">
        <v>154</v>
      </c>
      <c r="C81">
        <v>10.032</v>
      </c>
      <c r="D81">
        <v>350.21</v>
      </c>
      <c r="E81">
        <v>28.87</v>
      </c>
      <c r="F81">
        <v>3369</v>
      </c>
      <c r="G81">
        <v>16.7</v>
      </c>
      <c r="I81" s="103">
        <f t="shared" si="11"/>
        <v>114.87809881491876</v>
      </c>
      <c r="J81" s="104">
        <f t="shared" si="1"/>
        <v>24.009522652318019</v>
      </c>
      <c r="K81" s="76">
        <f t="shared" si="12"/>
        <v>240.89534934501509</v>
      </c>
      <c r="L81" s="76">
        <f t="shared" si="2"/>
        <v>180.68687039274468</v>
      </c>
      <c r="M81" s="103">
        <f t="shared" si="13"/>
        <v>9.3980802897173721</v>
      </c>
      <c r="N81" s="103">
        <f t="shared" si="3"/>
        <v>293.69000905366789</v>
      </c>
    </row>
    <row r="82" spans="1:14">
      <c r="A82" s="102">
        <v>40387</v>
      </c>
      <c r="B82" t="s">
        <v>155</v>
      </c>
      <c r="C82">
        <v>10.199</v>
      </c>
      <c r="D82">
        <v>349.59</v>
      </c>
      <c r="E82">
        <v>28.89</v>
      </c>
      <c r="F82">
        <v>3369</v>
      </c>
      <c r="G82">
        <v>16.7</v>
      </c>
      <c r="I82" s="103">
        <f t="shared" si="11"/>
        <v>114.67476415870254</v>
      </c>
      <c r="J82" s="104">
        <f t="shared" si="1"/>
        <v>23.96702570916883</v>
      </c>
      <c r="K82" s="76">
        <f t="shared" si="12"/>
        <v>240.46896369319413</v>
      </c>
      <c r="L82" s="76">
        <f t="shared" si="2"/>
        <v>180.36705396948298</v>
      </c>
      <c r="M82" s="103">
        <f t="shared" si="13"/>
        <v>9.381445653137245</v>
      </c>
      <c r="N82" s="103">
        <f t="shared" si="3"/>
        <v>293.17017666053891</v>
      </c>
    </row>
    <row r="83" spans="1:14">
      <c r="A83" s="102">
        <v>40387</v>
      </c>
      <c r="B83" t="s">
        <v>156</v>
      </c>
      <c r="C83">
        <v>10.366</v>
      </c>
      <c r="D83">
        <v>348.66199999999998</v>
      </c>
      <c r="E83">
        <v>28.92</v>
      </c>
      <c r="F83">
        <v>3363</v>
      </c>
      <c r="G83">
        <v>16.7</v>
      </c>
      <c r="I83" s="103">
        <f t="shared" si="11"/>
        <v>114.37055097134535</v>
      </c>
      <c r="J83" s="104">
        <f t="shared" si="1"/>
        <v>23.903445153011177</v>
      </c>
      <c r="K83" s="76">
        <f t="shared" si="12"/>
        <v>239.83103929507328</v>
      </c>
      <c r="L83" s="76">
        <f t="shared" si="2"/>
        <v>179.88856999975494</v>
      </c>
      <c r="M83" s="103">
        <f t="shared" si="13"/>
        <v>9.356558229081072</v>
      </c>
      <c r="N83" s="103">
        <f t="shared" si="3"/>
        <v>292.39244465878352</v>
      </c>
    </row>
    <row r="84" spans="1:14">
      <c r="A84" s="102">
        <v>40387</v>
      </c>
      <c r="B84" t="s">
        <v>157</v>
      </c>
      <c r="C84">
        <v>10.532</v>
      </c>
      <c r="D84">
        <v>352.702</v>
      </c>
      <c r="E84">
        <v>28.79</v>
      </c>
      <c r="F84">
        <v>3371</v>
      </c>
      <c r="G84">
        <v>16.7</v>
      </c>
      <c r="I84" s="103">
        <f t="shared" si="11"/>
        <v>115.69566895103405</v>
      </c>
      <c r="J84" s="104">
        <f t="shared" si="1"/>
        <v>24.180394810766117</v>
      </c>
      <c r="K84" s="76">
        <f t="shared" si="12"/>
        <v>242.60976528317275</v>
      </c>
      <c r="L84" s="76">
        <f t="shared" si="2"/>
        <v>181.97279164966977</v>
      </c>
      <c r="M84" s="103">
        <f t="shared" si="13"/>
        <v>9.4649650124012474</v>
      </c>
      <c r="N84" s="103">
        <f t="shared" si="3"/>
        <v>295.78015663753899</v>
      </c>
    </row>
    <row r="85" spans="1:14">
      <c r="A85" s="102">
        <v>40387</v>
      </c>
      <c r="B85" t="s">
        <v>158</v>
      </c>
      <c r="C85">
        <v>10.699</v>
      </c>
      <c r="D85">
        <v>350.32100000000003</v>
      </c>
      <c r="E85">
        <v>28.91</v>
      </c>
      <c r="F85">
        <v>3370</v>
      </c>
      <c r="G85">
        <v>16.600000000000001</v>
      </c>
      <c r="I85" s="103">
        <f t="shared" si="11"/>
        <v>114.67390670030015</v>
      </c>
      <c r="J85" s="104">
        <f t="shared" ref="J85:J148" si="14">I85*20.9/100</f>
        <v>23.966846500362731</v>
      </c>
      <c r="K85" s="76">
        <f t="shared" si="12"/>
        <v>240.49616072811145</v>
      </c>
      <c r="L85" s="76">
        <f t="shared" ref="L85:L148" si="15">K85/1.33322</f>
        <v>180.38745347962936</v>
      </c>
      <c r="M85" s="103">
        <f t="shared" si="13"/>
        <v>9.399515476079932</v>
      </c>
      <c r="N85" s="103">
        <f t="shared" ref="N85:N148" si="16">M85*31.25</f>
        <v>293.73485862749789</v>
      </c>
    </row>
    <row r="86" spans="1:14">
      <c r="A86" s="102">
        <v>40387</v>
      </c>
      <c r="B86" t="s">
        <v>159</v>
      </c>
      <c r="C86">
        <v>10.866</v>
      </c>
      <c r="D86">
        <v>353.12599999999998</v>
      </c>
      <c r="E86">
        <v>28.82</v>
      </c>
      <c r="F86">
        <v>3373</v>
      </c>
      <c r="G86">
        <v>16.600000000000001</v>
      </c>
      <c r="I86" s="103">
        <f t="shared" si="11"/>
        <v>115.59190872541899</v>
      </c>
      <c r="J86" s="104">
        <f t="shared" si="14"/>
        <v>24.158708923612565</v>
      </c>
      <c r="K86" s="76">
        <f t="shared" si="12"/>
        <v>242.42141093484514</v>
      </c>
      <c r="L86" s="76">
        <f t="shared" si="15"/>
        <v>181.83151387981363</v>
      </c>
      <c r="M86" s="103">
        <f t="shared" si="13"/>
        <v>9.4747616632071274</v>
      </c>
      <c r="N86" s="103">
        <f t="shared" si="16"/>
        <v>296.08630197522274</v>
      </c>
    </row>
    <row r="87" spans="1:14">
      <c r="A87" s="102">
        <v>40387</v>
      </c>
      <c r="B87" t="s">
        <v>160</v>
      </c>
      <c r="C87">
        <v>11.032999999999999</v>
      </c>
      <c r="D87">
        <v>352.5</v>
      </c>
      <c r="E87">
        <v>28.84</v>
      </c>
      <c r="F87">
        <v>3366</v>
      </c>
      <c r="G87">
        <v>16.600000000000001</v>
      </c>
      <c r="I87" s="103">
        <f t="shared" ref="I87:I150" si="17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SQRT((POWER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WER(($H$13+($B$15*(G87-$E$8))),2))*((TAN(E87*PI()/180))/(TAN(($B$7+($B$14*(G87-$E$7)))*PI()/180))-1))))/(2*((TAN(E87*PI()/180))/(TAN(($B$7+($B$14*(G87-$E$7)))*PI()/180))*1/$B$16*POWER(($H$13+($B$15*(G87-$E$8))),2)))</f>
        <v>115.38716717668412</v>
      </c>
      <c r="J87" s="104">
        <f t="shared" si="14"/>
        <v>24.11591793992698</v>
      </c>
      <c r="K87" s="76">
        <f t="shared" ref="K87:K150" si="18">($B$9-EXP(52.57-6690.9/(273.15+G87)-4.681*LN(273.15+G87)))*I87/100*0.2095</f>
        <v>241.99202331015252</v>
      </c>
      <c r="L87" s="76">
        <f t="shared" si="15"/>
        <v>181.50944578550616</v>
      </c>
      <c r="M87" s="103">
        <f t="shared" ref="M87:M150" si="19">(($B$9-EXP(52.57-6690.9/(273.15+G87)-4.681*LN(273.15+G87)))/1013)*I87/100*0.2095*((49-1.335*G87+0.02759*POWER(G87,2)-0.0003235*POWER(G87,3)+0.000001614*POWER(G87,4))
-($J$16*(5.516*10^-1-1.759*10^-2*G87+2.253*10^-4*POWER(G87,2)-2.654*10^-7*POWER(G87,3)+5.363*10^-8*POWER(G87,4))))*32/22.414</f>
        <v>9.4579795423977284</v>
      </c>
      <c r="N87" s="103">
        <f t="shared" si="16"/>
        <v>295.56186069992901</v>
      </c>
    </row>
    <row r="88" spans="1:14">
      <c r="A88" s="102">
        <v>40387</v>
      </c>
      <c r="B88" t="s">
        <v>161</v>
      </c>
      <c r="C88">
        <v>11.2</v>
      </c>
      <c r="D88">
        <v>353.55200000000002</v>
      </c>
      <c r="E88">
        <v>28.85</v>
      </c>
      <c r="F88">
        <v>3370</v>
      </c>
      <c r="G88">
        <v>16.5</v>
      </c>
      <c r="I88" s="103">
        <f t="shared" si="17"/>
        <v>115.48855693875892</v>
      </c>
      <c r="J88" s="104">
        <f t="shared" si="14"/>
        <v>24.137108400200614</v>
      </c>
      <c r="K88" s="76">
        <f t="shared" si="18"/>
        <v>242.23369842936057</v>
      </c>
      <c r="L88" s="76">
        <f t="shared" si="15"/>
        <v>181.69071753301071</v>
      </c>
      <c r="M88" s="103">
        <f t="shared" si="19"/>
        <v>9.4846195366599364</v>
      </c>
      <c r="N88" s="103">
        <f t="shared" si="16"/>
        <v>296.39436052062302</v>
      </c>
    </row>
    <row r="89" spans="1:14">
      <c r="A89" s="102">
        <v>40387</v>
      </c>
      <c r="B89" t="s">
        <v>162</v>
      </c>
      <c r="C89">
        <v>11.367000000000001</v>
      </c>
      <c r="D89">
        <v>352.5</v>
      </c>
      <c r="E89">
        <v>28.84</v>
      </c>
      <c r="F89">
        <v>3376</v>
      </c>
      <c r="G89">
        <v>16.600000000000001</v>
      </c>
      <c r="I89" s="103">
        <f t="shared" si="17"/>
        <v>115.38716717668412</v>
      </c>
      <c r="J89" s="104">
        <f t="shared" si="14"/>
        <v>24.11591793992698</v>
      </c>
      <c r="K89" s="76">
        <f t="shared" si="18"/>
        <v>241.99202331015252</v>
      </c>
      <c r="L89" s="76">
        <f t="shared" si="15"/>
        <v>181.50944578550616</v>
      </c>
      <c r="M89" s="103">
        <f t="shared" si="19"/>
        <v>9.4579795423977284</v>
      </c>
      <c r="N89" s="103">
        <f t="shared" si="16"/>
        <v>295.56186069992901</v>
      </c>
    </row>
    <row r="90" spans="1:14">
      <c r="A90" s="102">
        <v>40387</v>
      </c>
      <c r="B90" t="s">
        <v>163</v>
      </c>
      <c r="C90">
        <v>11.534000000000001</v>
      </c>
      <c r="D90">
        <v>349.392</v>
      </c>
      <c r="E90">
        <v>28.94</v>
      </c>
      <c r="F90">
        <v>3373</v>
      </c>
      <c r="G90">
        <v>16.600000000000001</v>
      </c>
      <c r="I90" s="103">
        <f t="shared" si="17"/>
        <v>114.3698031940707</v>
      </c>
      <c r="J90" s="104">
        <f t="shared" si="14"/>
        <v>23.903288867560772</v>
      </c>
      <c r="K90" s="76">
        <f t="shared" si="18"/>
        <v>239.8583894354382</v>
      </c>
      <c r="L90" s="76">
        <f t="shared" si="15"/>
        <v>179.90908434874828</v>
      </c>
      <c r="M90" s="103">
        <f t="shared" si="19"/>
        <v>9.3745889195913286</v>
      </c>
      <c r="N90" s="103">
        <f t="shared" si="16"/>
        <v>292.95590373722899</v>
      </c>
    </row>
    <row r="91" spans="1:14">
      <c r="A91" s="102">
        <v>40387</v>
      </c>
      <c r="B91" t="s">
        <v>164</v>
      </c>
      <c r="C91">
        <v>11.701000000000001</v>
      </c>
      <c r="D91">
        <v>351.25299999999999</v>
      </c>
      <c r="E91">
        <v>28.88</v>
      </c>
      <c r="F91">
        <v>3372</v>
      </c>
      <c r="G91">
        <v>16.600000000000001</v>
      </c>
      <c r="I91" s="103">
        <f t="shared" si="17"/>
        <v>114.9789562407353</v>
      </c>
      <c r="J91" s="104">
        <f t="shared" si="14"/>
        <v>24.030601854313677</v>
      </c>
      <c r="K91" s="76">
        <f t="shared" si="18"/>
        <v>241.13591606058009</v>
      </c>
      <c r="L91" s="76">
        <f t="shared" si="15"/>
        <v>180.86731076685024</v>
      </c>
      <c r="M91" s="103">
        <f t="shared" si="19"/>
        <v>9.4245195764790317</v>
      </c>
      <c r="N91" s="103">
        <f t="shared" si="16"/>
        <v>294.51623676496973</v>
      </c>
    </row>
    <row r="92" spans="1:14">
      <c r="A92" s="102">
        <v>40387</v>
      </c>
      <c r="B92" t="s">
        <v>165</v>
      </c>
      <c r="C92">
        <v>11.868</v>
      </c>
      <c r="D92">
        <v>348.15800000000002</v>
      </c>
      <c r="E92">
        <v>28.98</v>
      </c>
      <c r="F92">
        <v>3375</v>
      </c>
      <c r="G92">
        <v>16.600000000000001</v>
      </c>
      <c r="I92" s="103">
        <f t="shared" si="17"/>
        <v>113.96579688957719</v>
      </c>
      <c r="J92" s="104">
        <f t="shared" si="14"/>
        <v>23.818851549921632</v>
      </c>
      <c r="K92" s="76">
        <f t="shared" si="18"/>
        <v>239.01110021388433</v>
      </c>
      <c r="L92" s="76">
        <f t="shared" si="15"/>
        <v>179.27356341330338</v>
      </c>
      <c r="M92" s="103">
        <f t="shared" si="19"/>
        <v>9.3414735961425048</v>
      </c>
      <c r="N92" s="103">
        <f t="shared" si="16"/>
        <v>291.92104987945328</v>
      </c>
    </row>
    <row r="93" spans="1:14">
      <c r="A93" s="102">
        <v>40387</v>
      </c>
      <c r="B93" t="s">
        <v>166</v>
      </c>
      <c r="C93">
        <v>12.035</v>
      </c>
      <c r="D93">
        <v>352.18799999999999</v>
      </c>
      <c r="E93">
        <v>28.85</v>
      </c>
      <c r="F93">
        <v>3372</v>
      </c>
      <c r="G93">
        <v>16.600000000000001</v>
      </c>
      <c r="I93" s="103">
        <f t="shared" si="17"/>
        <v>115.28495563631662</v>
      </c>
      <c r="J93" s="104">
        <f t="shared" si="14"/>
        <v>24.094555727990173</v>
      </c>
      <c r="K93" s="76">
        <f t="shared" si="18"/>
        <v>241.7776634461886</v>
      </c>
      <c r="L93" s="76">
        <f t="shared" si="15"/>
        <v>181.34866222093021</v>
      </c>
      <c r="M93" s="103">
        <f t="shared" si="19"/>
        <v>9.4496015339809674</v>
      </c>
      <c r="N93" s="103">
        <f t="shared" si="16"/>
        <v>295.30004793690523</v>
      </c>
    </row>
    <row r="94" spans="1:14">
      <c r="A94" s="102">
        <v>40387</v>
      </c>
      <c r="B94" t="s">
        <v>167</v>
      </c>
      <c r="C94">
        <v>12.202</v>
      </c>
      <c r="D94">
        <v>351.87599999999998</v>
      </c>
      <c r="E94">
        <v>28.86</v>
      </c>
      <c r="F94">
        <v>3372</v>
      </c>
      <c r="G94">
        <v>16.600000000000001</v>
      </c>
      <c r="I94" s="103">
        <f t="shared" si="17"/>
        <v>115.18285006175182</v>
      </c>
      <c r="J94" s="104">
        <f t="shared" si="14"/>
        <v>24.073215662906126</v>
      </c>
      <c r="K94" s="76">
        <f t="shared" si="18"/>
        <v>241.56352581559446</v>
      </c>
      <c r="L94" s="76">
        <f t="shared" si="15"/>
        <v>181.18804534555019</v>
      </c>
      <c r="M94" s="103">
        <f t="shared" si="19"/>
        <v>9.4412322112995284</v>
      </c>
      <c r="N94" s="103">
        <f t="shared" si="16"/>
        <v>295.03850660311025</v>
      </c>
    </row>
    <row r="95" spans="1:14">
      <c r="A95" s="102">
        <v>40387</v>
      </c>
      <c r="B95" t="s">
        <v>168</v>
      </c>
      <c r="C95">
        <v>12.368</v>
      </c>
      <c r="D95">
        <v>348.774</v>
      </c>
      <c r="E95">
        <v>28.96</v>
      </c>
      <c r="F95">
        <v>3376</v>
      </c>
      <c r="G95">
        <v>16.600000000000001</v>
      </c>
      <c r="I95" s="103">
        <f t="shared" si="17"/>
        <v>114.16759121878185</v>
      </c>
      <c r="J95" s="104">
        <f t="shared" si="14"/>
        <v>23.861026564725407</v>
      </c>
      <c r="K95" s="76">
        <f t="shared" si="18"/>
        <v>239.43430687725595</v>
      </c>
      <c r="L95" s="76">
        <f t="shared" si="15"/>
        <v>179.59099539255033</v>
      </c>
      <c r="M95" s="103">
        <f t="shared" si="19"/>
        <v>9.3580141411969393</v>
      </c>
      <c r="N95" s="103">
        <f t="shared" si="16"/>
        <v>292.43794191240437</v>
      </c>
    </row>
    <row r="96" spans="1:14">
      <c r="A96" s="102">
        <v>40387</v>
      </c>
      <c r="B96" t="s">
        <v>169</v>
      </c>
      <c r="C96">
        <v>12.536</v>
      </c>
      <c r="D96">
        <v>352.92599999999999</v>
      </c>
      <c r="E96">
        <v>28.87</v>
      </c>
      <c r="F96">
        <v>3374</v>
      </c>
      <c r="G96">
        <v>16.5</v>
      </c>
      <c r="I96" s="103">
        <f t="shared" si="17"/>
        <v>115.28410210534851</v>
      </c>
      <c r="J96" s="104">
        <f t="shared" si="14"/>
        <v>24.094377340017836</v>
      </c>
      <c r="K96" s="76">
        <f t="shared" si="18"/>
        <v>241.80486070057131</v>
      </c>
      <c r="L96" s="76">
        <f t="shared" si="15"/>
        <v>181.36906189568961</v>
      </c>
      <c r="M96" s="103">
        <f t="shared" si="19"/>
        <v>9.4678284678412545</v>
      </c>
      <c r="N96" s="103">
        <f t="shared" si="16"/>
        <v>295.86963962003921</v>
      </c>
    </row>
    <row r="97" spans="1:14">
      <c r="A97" s="102">
        <v>40387</v>
      </c>
      <c r="B97" t="s">
        <v>170</v>
      </c>
      <c r="C97">
        <v>12.702</v>
      </c>
      <c r="D97">
        <v>350.435</v>
      </c>
      <c r="E97">
        <v>28.95</v>
      </c>
      <c r="F97">
        <v>3375</v>
      </c>
      <c r="G97">
        <v>16.5</v>
      </c>
      <c r="I97" s="103">
        <f t="shared" si="17"/>
        <v>114.47050581640208</v>
      </c>
      <c r="J97" s="104">
        <f t="shared" si="14"/>
        <v>23.924335715628036</v>
      </c>
      <c r="K97" s="76">
        <f t="shared" si="18"/>
        <v>240.0983674918597</v>
      </c>
      <c r="L97" s="76">
        <f t="shared" si="15"/>
        <v>180.08908319096599</v>
      </c>
      <c r="M97" s="103">
        <f t="shared" si="19"/>
        <v>9.4010110145658867</v>
      </c>
      <c r="N97" s="103">
        <f t="shared" si="16"/>
        <v>293.78159420518398</v>
      </c>
    </row>
    <row r="98" spans="1:14">
      <c r="A98" s="102">
        <v>40387</v>
      </c>
      <c r="B98" t="s">
        <v>171</v>
      </c>
      <c r="C98">
        <v>12.869</v>
      </c>
      <c r="D98">
        <v>351.25299999999999</v>
      </c>
      <c r="E98">
        <v>28.88</v>
      </c>
      <c r="F98">
        <v>3374</v>
      </c>
      <c r="G98">
        <v>16.600000000000001</v>
      </c>
      <c r="I98" s="103">
        <f t="shared" si="17"/>
        <v>114.9789562407353</v>
      </c>
      <c r="J98" s="104">
        <f t="shared" si="14"/>
        <v>24.030601854313677</v>
      </c>
      <c r="K98" s="76">
        <f t="shared" si="18"/>
        <v>241.13591606058009</v>
      </c>
      <c r="L98" s="76">
        <f t="shared" si="15"/>
        <v>180.86731076685024</v>
      </c>
      <c r="M98" s="103">
        <f t="shared" si="19"/>
        <v>9.4245195764790317</v>
      </c>
      <c r="N98" s="103">
        <f t="shared" si="16"/>
        <v>294.51623676496973</v>
      </c>
    </row>
    <row r="99" spans="1:14">
      <c r="A99" s="102">
        <v>40387</v>
      </c>
      <c r="B99" t="s">
        <v>172</v>
      </c>
      <c r="C99">
        <v>13.036</v>
      </c>
      <c r="D99">
        <v>349.70100000000002</v>
      </c>
      <c r="E99">
        <v>28.93</v>
      </c>
      <c r="F99">
        <v>3373</v>
      </c>
      <c r="G99">
        <v>16.600000000000001</v>
      </c>
      <c r="I99" s="103">
        <f t="shared" si="17"/>
        <v>114.47106614971452</v>
      </c>
      <c r="J99" s="104">
        <f t="shared" si="14"/>
        <v>23.924452825290331</v>
      </c>
      <c r="K99" s="76">
        <f t="shared" si="18"/>
        <v>240.07075991061495</v>
      </c>
      <c r="L99" s="76">
        <f t="shared" si="15"/>
        <v>180.06837574489953</v>
      </c>
      <c r="M99" s="103">
        <f t="shared" si="19"/>
        <v>9.3828891750384145</v>
      </c>
      <c r="N99" s="103">
        <f t="shared" si="16"/>
        <v>293.21528671995043</v>
      </c>
    </row>
    <row r="100" spans="1:14">
      <c r="A100" s="102">
        <v>40387</v>
      </c>
      <c r="B100" t="s">
        <v>173</v>
      </c>
      <c r="C100">
        <v>13.202999999999999</v>
      </c>
      <c r="D100">
        <v>347.23599999999999</v>
      </c>
      <c r="E100">
        <v>29.01</v>
      </c>
      <c r="F100">
        <v>3372</v>
      </c>
      <c r="G100">
        <v>16.600000000000001</v>
      </c>
      <c r="I100" s="103">
        <f t="shared" si="17"/>
        <v>113.66388603458674</v>
      </c>
      <c r="J100" s="104">
        <f t="shared" si="14"/>
        <v>23.755752181228626</v>
      </c>
      <c r="K100" s="76">
        <f t="shared" si="18"/>
        <v>238.3779273884646</v>
      </c>
      <c r="L100" s="76">
        <f t="shared" si="15"/>
        <v>178.79864342603966</v>
      </c>
      <c r="M100" s="103">
        <f t="shared" si="19"/>
        <v>9.3167267654507082</v>
      </c>
      <c r="N100" s="103">
        <f t="shared" si="16"/>
        <v>291.14771142033464</v>
      </c>
    </row>
    <row r="101" spans="1:14">
      <c r="A101" s="102">
        <v>40387</v>
      </c>
      <c r="B101" t="s">
        <v>174</v>
      </c>
      <c r="C101">
        <v>13.37</v>
      </c>
      <c r="D101">
        <v>350.94200000000001</v>
      </c>
      <c r="E101">
        <v>28.89</v>
      </c>
      <c r="F101">
        <v>3377</v>
      </c>
      <c r="G101">
        <v>16.600000000000001</v>
      </c>
      <c r="I101" s="103">
        <f t="shared" si="17"/>
        <v>114.87716771017591</v>
      </c>
      <c r="J101" s="104">
        <f t="shared" si="14"/>
        <v>24.009328051426763</v>
      </c>
      <c r="K101" s="76">
        <f t="shared" si="18"/>
        <v>240.92244334032412</v>
      </c>
      <c r="L101" s="76">
        <f t="shared" si="15"/>
        <v>180.70719261661549</v>
      </c>
      <c r="M101" s="103">
        <f t="shared" si="19"/>
        <v>9.4161762410524226</v>
      </c>
      <c r="N101" s="103">
        <f t="shared" si="16"/>
        <v>294.2555075328882</v>
      </c>
    </row>
    <row r="102" spans="1:14">
      <c r="A102" s="102">
        <v>40387</v>
      </c>
      <c r="B102" t="s">
        <v>175</v>
      </c>
      <c r="C102">
        <v>13.537000000000001</v>
      </c>
      <c r="D102">
        <v>350.32100000000003</v>
      </c>
      <c r="E102">
        <v>28.91</v>
      </c>
      <c r="F102">
        <v>3378</v>
      </c>
      <c r="G102">
        <v>16.600000000000001</v>
      </c>
      <c r="I102" s="103">
        <f t="shared" si="17"/>
        <v>114.67390670030015</v>
      </c>
      <c r="J102" s="104">
        <f t="shared" si="14"/>
        <v>23.966846500362731</v>
      </c>
      <c r="K102" s="76">
        <f t="shared" si="18"/>
        <v>240.49616072811145</v>
      </c>
      <c r="L102" s="76">
        <f t="shared" si="15"/>
        <v>180.38745347962936</v>
      </c>
      <c r="M102" s="103">
        <f t="shared" si="19"/>
        <v>9.399515476079932</v>
      </c>
      <c r="N102" s="103">
        <f t="shared" si="16"/>
        <v>293.73485862749789</v>
      </c>
    </row>
    <row r="103" spans="1:14">
      <c r="A103" s="102">
        <v>40387</v>
      </c>
      <c r="B103" t="s">
        <v>176</v>
      </c>
      <c r="C103">
        <v>13.704000000000001</v>
      </c>
      <c r="D103">
        <v>349.392</v>
      </c>
      <c r="E103">
        <v>28.94</v>
      </c>
      <c r="F103">
        <v>3377</v>
      </c>
      <c r="G103">
        <v>16.600000000000001</v>
      </c>
      <c r="I103" s="103">
        <f t="shared" si="17"/>
        <v>114.3698031940707</v>
      </c>
      <c r="J103" s="104">
        <f t="shared" si="14"/>
        <v>23.903288867560772</v>
      </c>
      <c r="K103" s="76">
        <f t="shared" si="18"/>
        <v>239.8583894354382</v>
      </c>
      <c r="L103" s="76">
        <f t="shared" si="15"/>
        <v>179.90908434874828</v>
      </c>
      <c r="M103" s="103">
        <f t="shared" si="19"/>
        <v>9.3745889195913286</v>
      </c>
      <c r="N103" s="103">
        <f t="shared" si="16"/>
        <v>292.95590373722899</v>
      </c>
    </row>
    <row r="104" spans="1:14">
      <c r="A104" s="102">
        <v>40387</v>
      </c>
      <c r="B104" t="s">
        <v>177</v>
      </c>
      <c r="C104">
        <v>13.871</v>
      </c>
      <c r="D104">
        <v>350.63099999999997</v>
      </c>
      <c r="E104">
        <v>28.9</v>
      </c>
      <c r="F104">
        <v>3375</v>
      </c>
      <c r="G104">
        <v>16.600000000000001</v>
      </c>
      <c r="I104" s="103">
        <f t="shared" si="17"/>
        <v>114.77548457720282</v>
      </c>
      <c r="J104" s="104">
        <f t="shared" si="14"/>
        <v>23.98807627663539</v>
      </c>
      <c r="K104" s="76">
        <f t="shared" si="18"/>
        <v>240.70919166176446</v>
      </c>
      <c r="L104" s="76">
        <f t="shared" si="15"/>
        <v>180.5472402617456</v>
      </c>
      <c r="M104" s="103">
        <f t="shared" si="19"/>
        <v>9.4078415447859491</v>
      </c>
      <c r="N104" s="103">
        <f t="shared" si="16"/>
        <v>293.99504827456093</v>
      </c>
    </row>
    <row r="105" spans="1:14">
      <c r="A105" s="102">
        <v>40387</v>
      </c>
      <c r="B105" t="s">
        <v>178</v>
      </c>
      <c r="C105">
        <v>14.038</v>
      </c>
      <c r="D105">
        <v>347.54300000000001</v>
      </c>
      <c r="E105">
        <v>29</v>
      </c>
      <c r="F105">
        <v>3378</v>
      </c>
      <c r="G105">
        <v>16.600000000000001</v>
      </c>
      <c r="I105" s="103">
        <f t="shared" si="17"/>
        <v>113.76441908713402</v>
      </c>
      <c r="J105" s="104">
        <f t="shared" si="14"/>
        <v>23.776763589211008</v>
      </c>
      <c r="K105" s="76">
        <f t="shared" si="18"/>
        <v>238.58876709785974</v>
      </c>
      <c r="L105" s="76">
        <f t="shared" si="15"/>
        <v>178.95678665026006</v>
      </c>
      <c r="M105" s="103">
        <f t="shared" si="19"/>
        <v>9.3249671926801145</v>
      </c>
      <c r="N105" s="103">
        <f t="shared" si="16"/>
        <v>291.40522477125359</v>
      </c>
    </row>
    <row r="106" spans="1:14">
      <c r="A106" s="102">
        <v>40387</v>
      </c>
      <c r="B106" t="s">
        <v>179</v>
      </c>
      <c r="C106">
        <v>14.205</v>
      </c>
      <c r="D106">
        <v>347.54300000000001</v>
      </c>
      <c r="E106">
        <v>29</v>
      </c>
      <c r="F106">
        <v>3380</v>
      </c>
      <c r="G106">
        <v>16.600000000000001</v>
      </c>
      <c r="I106" s="103">
        <f t="shared" si="17"/>
        <v>113.76441908713402</v>
      </c>
      <c r="J106" s="104">
        <f t="shared" si="14"/>
        <v>23.776763589211008</v>
      </c>
      <c r="K106" s="76">
        <f t="shared" si="18"/>
        <v>238.58876709785974</v>
      </c>
      <c r="L106" s="76">
        <f t="shared" si="15"/>
        <v>178.95678665026006</v>
      </c>
      <c r="M106" s="103">
        <f t="shared" si="19"/>
        <v>9.3249671926801145</v>
      </c>
      <c r="N106" s="103">
        <f t="shared" si="16"/>
        <v>291.40522477125359</v>
      </c>
    </row>
    <row r="107" spans="1:14">
      <c r="A107" s="102">
        <v>40387</v>
      </c>
      <c r="B107" t="s">
        <v>180</v>
      </c>
      <c r="C107">
        <v>14.371</v>
      </c>
      <c r="D107">
        <v>349.08300000000003</v>
      </c>
      <c r="E107">
        <v>28.95</v>
      </c>
      <c r="F107">
        <v>3378</v>
      </c>
      <c r="G107">
        <v>16.600000000000001</v>
      </c>
      <c r="I107" s="103">
        <f t="shared" si="17"/>
        <v>114.26864493057538</v>
      </c>
      <c r="J107" s="104">
        <f t="shared" si="14"/>
        <v>23.88214679049025</v>
      </c>
      <c r="K107" s="76">
        <f t="shared" si="18"/>
        <v>239.64623852250099</v>
      </c>
      <c r="L107" s="76">
        <f t="shared" si="15"/>
        <v>179.74995763827499</v>
      </c>
      <c r="M107" s="103">
        <f t="shared" si="19"/>
        <v>9.3662972454815172</v>
      </c>
      <c r="N107" s="103">
        <f t="shared" si="16"/>
        <v>292.69678892129741</v>
      </c>
    </row>
    <row r="108" spans="1:14">
      <c r="A108" s="102">
        <v>40387</v>
      </c>
      <c r="B108" t="s">
        <v>181</v>
      </c>
      <c r="C108">
        <v>14.538</v>
      </c>
      <c r="D108">
        <v>347.23599999999999</v>
      </c>
      <c r="E108">
        <v>29.01</v>
      </c>
      <c r="F108">
        <v>3378</v>
      </c>
      <c r="G108">
        <v>16.600000000000001</v>
      </c>
      <c r="I108" s="103">
        <f t="shared" si="17"/>
        <v>113.66388603458674</v>
      </c>
      <c r="J108" s="104">
        <f t="shared" si="14"/>
        <v>23.755752181228626</v>
      </c>
      <c r="K108" s="76">
        <f t="shared" si="18"/>
        <v>238.3779273884646</v>
      </c>
      <c r="L108" s="76">
        <f t="shared" si="15"/>
        <v>178.79864342603966</v>
      </c>
      <c r="M108" s="103">
        <f t="shared" si="19"/>
        <v>9.3167267654507082</v>
      </c>
      <c r="N108" s="103">
        <f t="shared" si="16"/>
        <v>291.14771142033464</v>
      </c>
    </row>
    <row r="109" spans="1:14">
      <c r="A109" s="102">
        <v>40387</v>
      </c>
      <c r="B109" t="s">
        <v>182</v>
      </c>
      <c r="C109">
        <v>14.705</v>
      </c>
      <c r="D109">
        <v>350.94200000000001</v>
      </c>
      <c r="E109">
        <v>28.89</v>
      </c>
      <c r="F109">
        <v>3378</v>
      </c>
      <c r="G109">
        <v>16.600000000000001</v>
      </c>
      <c r="I109" s="103">
        <f t="shared" si="17"/>
        <v>114.87716771017591</v>
      </c>
      <c r="J109" s="104">
        <f t="shared" si="14"/>
        <v>24.009328051426763</v>
      </c>
      <c r="K109" s="76">
        <f t="shared" si="18"/>
        <v>240.92244334032412</v>
      </c>
      <c r="L109" s="76">
        <f t="shared" si="15"/>
        <v>180.70719261661549</v>
      </c>
      <c r="M109" s="103">
        <f t="shared" si="19"/>
        <v>9.4161762410524226</v>
      </c>
      <c r="N109" s="103">
        <f t="shared" si="16"/>
        <v>294.2555075328882</v>
      </c>
    </row>
    <row r="110" spans="1:14">
      <c r="A110" s="102">
        <v>40387</v>
      </c>
      <c r="B110" t="s">
        <v>183</v>
      </c>
      <c r="C110">
        <v>14.872</v>
      </c>
      <c r="D110">
        <v>349.70100000000002</v>
      </c>
      <c r="E110">
        <v>28.93</v>
      </c>
      <c r="F110">
        <v>3376</v>
      </c>
      <c r="G110">
        <v>16.600000000000001</v>
      </c>
      <c r="I110" s="103">
        <f t="shared" si="17"/>
        <v>114.47106614971452</v>
      </c>
      <c r="J110" s="104">
        <f t="shared" si="14"/>
        <v>23.924452825290331</v>
      </c>
      <c r="K110" s="76">
        <f t="shared" si="18"/>
        <v>240.07075991061495</v>
      </c>
      <c r="L110" s="76">
        <f t="shared" si="15"/>
        <v>180.06837574489953</v>
      </c>
      <c r="M110" s="103">
        <f t="shared" si="19"/>
        <v>9.3828891750384145</v>
      </c>
      <c r="N110" s="103">
        <f t="shared" si="16"/>
        <v>293.21528671995043</v>
      </c>
    </row>
    <row r="111" spans="1:14">
      <c r="A111" s="102">
        <v>40387</v>
      </c>
      <c r="B111" t="s">
        <v>184</v>
      </c>
      <c r="C111">
        <v>15.039</v>
      </c>
      <c r="D111">
        <v>346.92899999999997</v>
      </c>
      <c r="E111">
        <v>29.02</v>
      </c>
      <c r="F111">
        <v>3378</v>
      </c>
      <c r="G111">
        <v>16.600000000000001</v>
      </c>
      <c r="I111" s="103">
        <f t="shared" si="17"/>
        <v>113.56345669551894</v>
      </c>
      <c r="J111" s="104">
        <f t="shared" si="14"/>
        <v>23.734762449363458</v>
      </c>
      <c r="K111" s="76">
        <f t="shared" si="18"/>
        <v>238.1673051888269</v>
      </c>
      <c r="L111" s="76">
        <f t="shared" si="15"/>
        <v>178.64066334800475</v>
      </c>
      <c r="M111" s="103">
        <f t="shared" si="19"/>
        <v>9.3084948393396765</v>
      </c>
      <c r="N111" s="103">
        <f t="shared" si="16"/>
        <v>290.89046372936491</v>
      </c>
    </row>
    <row r="112" spans="1:14">
      <c r="A112" s="102">
        <v>40387</v>
      </c>
      <c r="B112" t="s">
        <v>185</v>
      </c>
      <c r="C112">
        <v>15.206</v>
      </c>
      <c r="D112">
        <v>351.25299999999999</v>
      </c>
      <c r="E112">
        <v>28.88</v>
      </c>
      <c r="F112">
        <v>3374</v>
      </c>
      <c r="G112">
        <v>16.600000000000001</v>
      </c>
      <c r="I112" s="103">
        <f t="shared" si="17"/>
        <v>114.9789562407353</v>
      </c>
      <c r="J112" s="104">
        <f t="shared" si="14"/>
        <v>24.030601854313677</v>
      </c>
      <c r="K112" s="76">
        <f t="shared" si="18"/>
        <v>241.13591606058009</v>
      </c>
      <c r="L112" s="76">
        <f t="shared" si="15"/>
        <v>180.86731076685024</v>
      </c>
      <c r="M112" s="103">
        <f t="shared" si="19"/>
        <v>9.4245195764790317</v>
      </c>
      <c r="N112" s="103">
        <f t="shared" si="16"/>
        <v>294.51623676496973</v>
      </c>
    </row>
    <row r="113" spans="1:14">
      <c r="A113" s="102">
        <v>40387</v>
      </c>
      <c r="B113" t="s">
        <v>186</v>
      </c>
      <c r="C113">
        <v>15.372999999999999</v>
      </c>
      <c r="D113">
        <v>350.32100000000003</v>
      </c>
      <c r="E113">
        <v>28.91</v>
      </c>
      <c r="F113">
        <v>3384</v>
      </c>
      <c r="G113">
        <v>16.600000000000001</v>
      </c>
      <c r="I113" s="103">
        <f t="shared" si="17"/>
        <v>114.67390670030015</v>
      </c>
      <c r="J113" s="104">
        <f t="shared" si="14"/>
        <v>23.966846500362731</v>
      </c>
      <c r="K113" s="76">
        <f t="shared" si="18"/>
        <v>240.49616072811145</v>
      </c>
      <c r="L113" s="76">
        <f t="shared" si="15"/>
        <v>180.38745347962936</v>
      </c>
      <c r="M113" s="103">
        <f t="shared" si="19"/>
        <v>9.399515476079932</v>
      </c>
      <c r="N113" s="103">
        <f t="shared" si="16"/>
        <v>293.73485862749789</v>
      </c>
    </row>
    <row r="114" spans="1:14">
      <c r="A114" s="102">
        <v>40387</v>
      </c>
      <c r="B114" t="s">
        <v>187</v>
      </c>
      <c r="C114">
        <v>15.54</v>
      </c>
      <c r="D114">
        <v>350.01100000000002</v>
      </c>
      <c r="E114">
        <v>28.92</v>
      </c>
      <c r="F114">
        <v>3383</v>
      </c>
      <c r="G114">
        <v>16.600000000000001</v>
      </c>
      <c r="I114" s="103">
        <f t="shared" si="17"/>
        <v>114.57243393816645</v>
      </c>
      <c r="J114" s="104">
        <f t="shared" si="14"/>
        <v>23.945638693076788</v>
      </c>
      <c r="K114" s="76">
        <f t="shared" si="18"/>
        <v>240.28335024302515</v>
      </c>
      <c r="L114" s="76">
        <f t="shared" si="15"/>
        <v>180.22783204799293</v>
      </c>
      <c r="M114" s="103">
        <f t="shared" si="19"/>
        <v>9.3911980233522687</v>
      </c>
      <c r="N114" s="103">
        <f t="shared" si="16"/>
        <v>293.47493822975838</v>
      </c>
    </row>
    <row r="115" spans="1:14">
      <c r="A115" s="102">
        <v>40387</v>
      </c>
      <c r="B115" t="s">
        <v>188</v>
      </c>
      <c r="C115">
        <v>15.707000000000001</v>
      </c>
      <c r="D115">
        <v>348.46600000000001</v>
      </c>
      <c r="E115">
        <v>28.97</v>
      </c>
      <c r="F115">
        <v>3381</v>
      </c>
      <c r="G115">
        <v>16.600000000000001</v>
      </c>
      <c r="I115" s="103">
        <f t="shared" si="17"/>
        <v>114.06664191845624</v>
      </c>
      <c r="J115" s="104">
        <f t="shared" si="14"/>
        <v>23.839928160957353</v>
      </c>
      <c r="K115" s="76">
        <f t="shared" si="18"/>
        <v>239.22259420560215</v>
      </c>
      <c r="L115" s="76">
        <f t="shared" si="15"/>
        <v>179.43219739097984</v>
      </c>
      <c r="M115" s="103">
        <f t="shared" si="19"/>
        <v>9.3497395952429958</v>
      </c>
      <c r="N115" s="103">
        <f t="shared" si="16"/>
        <v>292.17936235134363</v>
      </c>
    </row>
    <row r="116" spans="1:14">
      <c r="A116" s="102">
        <v>40387</v>
      </c>
      <c r="B116" t="s">
        <v>189</v>
      </c>
      <c r="C116">
        <v>15.874000000000001</v>
      </c>
      <c r="D116">
        <v>346.92899999999997</v>
      </c>
      <c r="E116">
        <v>29.02</v>
      </c>
      <c r="F116">
        <v>3375</v>
      </c>
      <c r="G116">
        <v>16.600000000000001</v>
      </c>
      <c r="I116" s="103">
        <f t="shared" si="17"/>
        <v>113.56345669551894</v>
      </c>
      <c r="J116" s="104">
        <f t="shared" si="14"/>
        <v>23.734762449363458</v>
      </c>
      <c r="K116" s="76">
        <f t="shared" si="18"/>
        <v>238.1673051888269</v>
      </c>
      <c r="L116" s="76">
        <f t="shared" si="15"/>
        <v>178.64066334800475</v>
      </c>
      <c r="M116" s="103">
        <f t="shared" si="19"/>
        <v>9.3084948393396765</v>
      </c>
      <c r="N116" s="103">
        <f t="shared" si="16"/>
        <v>290.89046372936491</v>
      </c>
    </row>
    <row r="117" spans="1:14">
      <c r="A117" s="102">
        <v>40387</v>
      </c>
      <c r="B117" t="s">
        <v>190</v>
      </c>
      <c r="C117">
        <v>16.041</v>
      </c>
      <c r="D117">
        <v>350.94200000000001</v>
      </c>
      <c r="E117">
        <v>28.89</v>
      </c>
      <c r="F117">
        <v>3377</v>
      </c>
      <c r="G117">
        <v>16.600000000000001</v>
      </c>
      <c r="I117" s="103">
        <f t="shared" si="17"/>
        <v>114.87716771017591</v>
      </c>
      <c r="J117" s="104">
        <f t="shared" si="14"/>
        <v>24.009328051426763</v>
      </c>
      <c r="K117" s="76">
        <f t="shared" si="18"/>
        <v>240.92244334032412</v>
      </c>
      <c r="L117" s="76">
        <f t="shared" si="15"/>
        <v>180.70719261661549</v>
      </c>
      <c r="M117" s="103">
        <f t="shared" si="19"/>
        <v>9.4161762410524226</v>
      </c>
      <c r="N117" s="103">
        <f t="shared" si="16"/>
        <v>294.2555075328882</v>
      </c>
    </row>
    <row r="118" spans="1:14">
      <c r="A118" s="102">
        <v>40387</v>
      </c>
      <c r="B118" t="s">
        <v>191</v>
      </c>
      <c r="C118">
        <v>16.207999999999998</v>
      </c>
      <c r="D118">
        <v>348.15800000000002</v>
      </c>
      <c r="E118">
        <v>28.98</v>
      </c>
      <c r="F118">
        <v>3373</v>
      </c>
      <c r="G118">
        <v>16.600000000000001</v>
      </c>
      <c r="I118" s="103">
        <f t="shared" si="17"/>
        <v>113.96579688957719</v>
      </c>
      <c r="J118" s="104">
        <f t="shared" si="14"/>
        <v>23.818851549921632</v>
      </c>
      <c r="K118" s="76">
        <f t="shared" si="18"/>
        <v>239.01110021388433</v>
      </c>
      <c r="L118" s="76">
        <f t="shared" si="15"/>
        <v>179.27356341330338</v>
      </c>
      <c r="M118" s="103">
        <f t="shared" si="19"/>
        <v>9.3414735961425048</v>
      </c>
      <c r="N118" s="103">
        <f t="shared" si="16"/>
        <v>291.92104987945328</v>
      </c>
    </row>
    <row r="119" spans="1:14">
      <c r="A119" s="102">
        <v>40387</v>
      </c>
      <c r="B119" t="s">
        <v>192</v>
      </c>
      <c r="C119">
        <v>16.375</v>
      </c>
      <c r="D119">
        <v>348.15800000000002</v>
      </c>
      <c r="E119">
        <v>28.98</v>
      </c>
      <c r="F119">
        <v>3372</v>
      </c>
      <c r="G119">
        <v>16.600000000000001</v>
      </c>
      <c r="I119" s="103">
        <f t="shared" si="17"/>
        <v>113.96579688957719</v>
      </c>
      <c r="J119" s="104">
        <f t="shared" si="14"/>
        <v>23.818851549921632</v>
      </c>
      <c r="K119" s="76">
        <f t="shared" si="18"/>
        <v>239.01110021388433</v>
      </c>
      <c r="L119" s="76">
        <f t="shared" si="15"/>
        <v>179.27356341330338</v>
      </c>
      <c r="M119" s="103">
        <f t="shared" si="19"/>
        <v>9.3414735961425048</v>
      </c>
      <c r="N119" s="103">
        <f t="shared" si="16"/>
        <v>291.92104987945328</v>
      </c>
    </row>
    <row r="120" spans="1:14">
      <c r="A120" s="102">
        <v>40387</v>
      </c>
      <c r="B120" t="s">
        <v>193</v>
      </c>
      <c r="C120">
        <v>16.541</v>
      </c>
      <c r="D120">
        <v>352.18799999999999</v>
      </c>
      <c r="E120">
        <v>28.85</v>
      </c>
      <c r="F120">
        <v>3372</v>
      </c>
      <c r="G120">
        <v>16.600000000000001</v>
      </c>
      <c r="I120" s="103">
        <f t="shared" si="17"/>
        <v>115.28495563631662</v>
      </c>
      <c r="J120" s="104">
        <f t="shared" si="14"/>
        <v>24.094555727990173</v>
      </c>
      <c r="K120" s="76">
        <f t="shared" si="18"/>
        <v>241.7776634461886</v>
      </c>
      <c r="L120" s="76">
        <f t="shared" si="15"/>
        <v>181.34866222093021</v>
      </c>
      <c r="M120" s="103">
        <f t="shared" si="19"/>
        <v>9.4496015339809674</v>
      </c>
      <c r="N120" s="103">
        <f t="shared" si="16"/>
        <v>295.30004793690523</v>
      </c>
    </row>
    <row r="121" spans="1:14">
      <c r="A121" s="102">
        <v>40387</v>
      </c>
      <c r="B121" t="s">
        <v>194</v>
      </c>
      <c r="C121">
        <v>16.707999999999998</v>
      </c>
      <c r="D121">
        <v>350.01100000000002</v>
      </c>
      <c r="E121">
        <v>28.92</v>
      </c>
      <c r="F121">
        <v>3368</v>
      </c>
      <c r="G121">
        <v>16.600000000000001</v>
      </c>
      <c r="I121" s="103">
        <f t="shared" si="17"/>
        <v>114.57243393816645</v>
      </c>
      <c r="J121" s="104">
        <f t="shared" si="14"/>
        <v>23.945638693076788</v>
      </c>
      <c r="K121" s="76">
        <f t="shared" si="18"/>
        <v>240.28335024302515</v>
      </c>
      <c r="L121" s="76">
        <f t="shared" si="15"/>
        <v>180.22783204799293</v>
      </c>
      <c r="M121" s="103">
        <f t="shared" si="19"/>
        <v>9.3911980233522687</v>
      </c>
      <c r="N121" s="103">
        <f t="shared" si="16"/>
        <v>293.47493822975838</v>
      </c>
    </row>
    <row r="122" spans="1:14">
      <c r="A122" s="102">
        <v>40387</v>
      </c>
      <c r="B122" t="s">
        <v>195</v>
      </c>
      <c r="C122">
        <v>16.875</v>
      </c>
      <c r="D122">
        <v>349.392</v>
      </c>
      <c r="E122">
        <v>28.94</v>
      </c>
      <c r="F122">
        <v>3369</v>
      </c>
      <c r="G122">
        <v>16.600000000000001</v>
      </c>
      <c r="I122" s="103">
        <f t="shared" si="17"/>
        <v>114.3698031940707</v>
      </c>
      <c r="J122" s="104">
        <f t="shared" si="14"/>
        <v>23.903288867560772</v>
      </c>
      <c r="K122" s="76">
        <f t="shared" si="18"/>
        <v>239.8583894354382</v>
      </c>
      <c r="L122" s="76">
        <f t="shared" si="15"/>
        <v>179.90908434874828</v>
      </c>
      <c r="M122" s="103">
        <f t="shared" si="19"/>
        <v>9.3745889195913286</v>
      </c>
      <c r="N122" s="103">
        <f t="shared" si="16"/>
        <v>292.95590373722899</v>
      </c>
    </row>
    <row r="123" spans="1:14">
      <c r="A123" s="102">
        <v>40387</v>
      </c>
      <c r="B123" t="s">
        <v>196</v>
      </c>
      <c r="C123">
        <v>17.042000000000002</v>
      </c>
      <c r="D123">
        <v>347.85</v>
      </c>
      <c r="E123">
        <v>28.99</v>
      </c>
      <c r="F123">
        <v>3364</v>
      </c>
      <c r="G123">
        <v>16.600000000000001</v>
      </c>
      <c r="I123" s="103">
        <f t="shared" si="17"/>
        <v>113.86505599233563</v>
      </c>
      <c r="J123" s="104">
        <f t="shared" si="14"/>
        <v>23.797796702398145</v>
      </c>
      <c r="K123" s="76">
        <f t="shared" si="18"/>
        <v>238.79982460889232</v>
      </c>
      <c r="L123" s="76">
        <f t="shared" si="15"/>
        <v>179.11509323959459</v>
      </c>
      <c r="M123" s="103">
        <f t="shared" si="19"/>
        <v>9.3332161324356928</v>
      </c>
      <c r="N123" s="103">
        <f t="shared" si="16"/>
        <v>291.66300413861541</v>
      </c>
    </row>
    <row r="124" spans="1:14">
      <c r="A124" s="102">
        <v>40387</v>
      </c>
      <c r="B124" t="s">
        <v>197</v>
      </c>
      <c r="C124">
        <v>17.209</v>
      </c>
      <c r="D124">
        <v>348.46600000000001</v>
      </c>
      <c r="E124">
        <v>28.97</v>
      </c>
      <c r="F124">
        <v>3369</v>
      </c>
      <c r="G124">
        <v>16.600000000000001</v>
      </c>
      <c r="I124" s="103">
        <f t="shared" si="17"/>
        <v>114.06664191845624</v>
      </c>
      <c r="J124" s="104">
        <f t="shared" si="14"/>
        <v>23.839928160957353</v>
      </c>
      <c r="K124" s="76">
        <f t="shared" si="18"/>
        <v>239.22259420560215</v>
      </c>
      <c r="L124" s="76">
        <f t="shared" si="15"/>
        <v>179.43219739097984</v>
      </c>
      <c r="M124" s="103">
        <f t="shared" si="19"/>
        <v>9.3497395952429958</v>
      </c>
      <c r="N124" s="103">
        <f t="shared" si="16"/>
        <v>292.17936235134363</v>
      </c>
    </row>
    <row r="125" spans="1:14">
      <c r="A125" s="102">
        <v>40387</v>
      </c>
      <c r="B125" t="s">
        <v>198</v>
      </c>
      <c r="C125">
        <v>17.376000000000001</v>
      </c>
      <c r="D125">
        <v>350.94200000000001</v>
      </c>
      <c r="E125">
        <v>28.89</v>
      </c>
      <c r="F125">
        <v>3369</v>
      </c>
      <c r="G125">
        <v>16.600000000000001</v>
      </c>
      <c r="I125" s="103">
        <f t="shared" si="17"/>
        <v>114.87716771017591</v>
      </c>
      <c r="J125" s="104">
        <f t="shared" si="14"/>
        <v>24.009328051426763</v>
      </c>
      <c r="K125" s="76">
        <f t="shared" si="18"/>
        <v>240.92244334032412</v>
      </c>
      <c r="L125" s="76">
        <f t="shared" si="15"/>
        <v>180.70719261661549</v>
      </c>
      <c r="M125" s="103">
        <f t="shared" si="19"/>
        <v>9.4161762410524226</v>
      </c>
      <c r="N125" s="103">
        <f t="shared" si="16"/>
        <v>294.2555075328882</v>
      </c>
    </row>
    <row r="126" spans="1:14">
      <c r="A126" s="102">
        <v>40387</v>
      </c>
      <c r="B126" t="s">
        <v>199</v>
      </c>
      <c r="C126">
        <v>17.542999999999999</v>
      </c>
      <c r="D126">
        <v>348.46600000000001</v>
      </c>
      <c r="E126">
        <v>28.97</v>
      </c>
      <c r="F126">
        <v>3370</v>
      </c>
      <c r="G126">
        <v>16.600000000000001</v>
      </c>
      <c r="I126" s="103">
        <f t="shared" si="17"/>
        <v>114.06664191845624</v>
      </c>
      <c r="J126" s="104">
        <f t="shared" si="14"/>
        <v>23.839928160957353</v>
      </c>
      <c r="K126" s="76">
        <f t="shared" si="18"/>
        <v>239.22259420560215</v>
      </c>
      <c r="L126" s="76">
        <f t="shared" si="15"/>
        <v>179.43219739097984</v>
      </c>
      <c r="M126" s="103">
        <f t="shared" si="19"/>
        <v>9.3497395952429958</v>
      </c>
      <c r="N126" s="103">
        <f t="shared" si="16"/>
        <v>292.17936235134363</v>
      </c>
    </row>
    <row r="127" spans="1:14">
      <c r="A127" s="102">
        <v>40387</v>
      </c>
      <c r="B127" t="s">
        <v>200</v>
      </c>
      <c r="C127">
        <v>17.709</v>
      </c>
      <c r="D127">
        <v>349.70100000000002</v>
      </c>
      <c r="E127">
        <v>28.93</v>
      </c>
      <c r="F127">
        <v>3368</v>
      </c>
      <c r="G127">
        <v>16.600000000000001</v>
      </c>
      <c r="I127" s="103">
        <f t="shared" si="17"/>
        <v>114.47106614971452</v>
      </c>
      <c r="J127" s="104">
        <f t="shared" si="14"/>
        <v>23.924452825290331</v>
      </c>
      <c r="K127" s="76">
        <f t="shared" si="18"/>
        <v>240.07075991061495</v>
      </c>
      <c r="L127" s="76">
        <f t="shared" si="15"/>
        <v>180.06837574489953</v>
      </c>
      <c r="M127" s="103">
        <f t="shared" si="19"/>
        <v>9.3828891750384145</v>
      </c>
      <c r="N127" s="103">
        <f t="shared" si="16"/>
        <v>293.21528671995043</v>
      </c>
    </row>
    <row r="128" spans="1:14">
      <c r="A128" s="102">
        <v>40387</v>
      </c>
      <c r="B128" t="s">
        <v>201</v>
      </c>
      <c r="C128">
        <v>17.876000000000001</v>
      </c>
      <c r="D128">
        <v>348.15800000000002</v>
      </c>
      <c r="E128">
        <v>28.98</v>
      </c>
      <c r="F128">
        <v>3366</v>
      </c>
      <c r="G128">
        <v>16.600000000000001</v>
      </c>
      <c r="I128" s="103">
        <f t="shared" si="17"/>
        <v>113.96579688957719</v>
      </c>
      <c r="J128" s="104">
        <f t="shared" si="14"/>
        <v>23.818851549921632</v>
      </c>
      <c r="K128" s="76">
        <f t="shared" si="18"/>
        <v>239.01110021388433</v>
      </c>
      <c r="L128" s="76">
        <f t="shared" si="15"/>
        <v>179.27356341330338</v>
      </c>
      <c r="M128" s="103">
        <f t="shared" si="19"/>
        <v>9.3414735961425048</v>
      </c>
      <c r="N128" s="103">
        <f t="shared" si="16"/>
        <v>291.92104987945328</v>
      </c>
    </row>
    <row r="129" spans="1:14">
      <c r="A129" s="102">
        <v>40387</v>
      </c>
      <c r="B129" t="s">
        <v>202</v>
      </c>
      <c r="C129">
        <v>18.042999999999999</v>
      </c>
      <c r="D129">
        <v>349.70100000000002</v>
      </c>
      <c r="E129">
        <v>28.93</v>
      </c>
      <c r="F129">
        <v>3367</v>
      </c>
      <c r="G129">
        <v>16.600000000000001</v>
      </c>
      <c r="I129" s="103">
        <f t="shared" si="17"/>
        <v>114.47106614971452</v>
      </c>
      <c r="J129" s="104">
        <f t="shared" si="14"/>
        <v>23.924452825290331</v>
      </c>
      <c r="K129" s="76">
        <f t="shared" si="18"/>
        <v>240.07075991061495</v>
      </c>
      <c r="L129" s="76">
        <f t="shared" si="15"/>
        <v>180.06837574489953</v>
      </c>
      <c r="M129" s="103">
        <f t="shared" si="19"/>
        <v>9.3828891750384145</v>
      </c>
      <c r="N129" s="103">
        <f t="shared" si="16"/>
        <v>293.21528671995043</v>
      </c>
    </row>
    <row r="130" spans="1:14">
      <c r="A130" s="102">
        <v>40387</v>
      </c>
      <c r="B130" t="s">
        <v>203</v>
      </c>
      <c r="C130">
        <v>18.21</v>
      </c>
      <c r="D130">
        <v>350.125</v>
      </c>
      <c r="E130">
        <v>28.96</v>
      </c>
      <c r="F130">
        <v>3363</v>
      </c>
      <c r="G130">
        <v>16.5</v>
      </c>
      <c r="I130" s="103">
        <f t="shared" si="17"/>
        <v>114.36927903859882</v>
      </c>
      <c r="J130" s="104">
        <f t="shared" si="14"/>
        <v>23.903179319067153</v>
      </c>
      <c r="K130" s="76">
        <f t="shared" si="18"/>
        <v>239.88604743680546</v>
      </c>
      <c r="L130" s="76">
        <f t="shared" si="15"/>
        <v>179.9298296131212</v>
      </c>
      <c r="M130" s="103">
        <f t="shared" si="19"/>
        <v>9.3926976586816746</v>
      </c>
      <c r="N130" s="103">
        <f t="shared" si="16"/>
        <v>293.52180183380233</v>
      </c>
    </row>
    <row r="131" spans="1:14">
      <c r="A131" s="102">
        <v>40387</v>
      </c>
      <c r="B131" t="s">
        <v>204</v>
      </c>
      <c r="C131">
        <v>18.36</v>
      </c>
      <c r="D131">
        <v>354.80700000000002</v>
      </c>
      <c r="E131">
        <v>28.81</v>
      </c>
      <c r="F131">
        <v>3360</v>
      </c>
      <c r="G131">
        <v>16.5</v>
      </c>
      <c r="I131" s="103">
        <f t="shared" si="17"/>
        <v>115.89874148636731</v>
      </c>
      <c r="J131" s="104">
        <f t="shared" si="14"/>
        <v>24.222836970650764</v>
      </c>
      <c r="K131" s="76">
        <f t="shared" si="18"/>
        <v>243.09404791020515</v>
      </c>
      <c r="L131" s="76">
        <f t="shared" si="15"/>
        <v>182.33603449558598</v>
      </c>
      <c r="M131" s="103">
        <f t="shared" si="19"/>
        <v>9.5183063752265102</v>
      </c>
      <c r="N131" s="103">
        <f t="shared" si="16"/>
        <v>297.44707422582843</v>
      </c>
    </row>
    <row r="132" spans="1:14">
      <c r="A132" s="102">
        <v>40387</v>
      </c>
      <c r="B132" t="s">
        <v>205</v>
      </c>
      <c r="C132">
        <v>18.527000000000001</v>
      </c>
      <c r="D132">
        <v>351.678</v>
      </c>
      <c r="E132">
        <v>28.91</v>
      </c>
      <c r="F132">
        <v>3361</v>
      </c>
      <c r="G132">
        <v>16.5</v>
      </c>
      <c r="I132" s="103">
        <f t="shared" si="17"/>
        <v>114.87646161970677</v>
      </c>
      <c r="J132" s="104">
        <f t="shared" si="14"/>
        <v>24.009180478518715</v>
      </c>
      <c r="K132" s="76">
        <f t="shared" si="18"/>
        <v>240.94984731150541</v>
      </c>
      <c r="L132" s="76">
        <f t="shared" si="15"/>
        <v>180.72774734215312</v>
      </c>
      <c r="M132" s="103">
        <f t="shared" si="19"/>
        <v>9.4343505630467472</v>
      </c>
      <c r="N132" s="103">
        <f t="shared" si="16"/>
        <v>294.82345509521087</v>
      </c>
    </row>
    <row r="133" spans="1:14">
      <c r="A133" s="102">
        <v>40387</v>
      </c>
      <c r="B133" t="s">
        <v>206</v>
      </c>
      <c r="C133">
        <v>18.693999999999999</v>
      </c>
      <c r="D133">
        <v>351.05599999999998</v>
      </c>
      <c r="E133">
        <v>28.93</v>
      </c>
      <c r="F133">
        <v>3367</v>
      </c>
      <c r="G133">
        <v>16.5</v>
      </c>
      <c r="I133" s="103">
        <f t="shared" si="17"/>
        <v>114.673273697987</v>
      </c>
      <c r="J133" s="104">
        <f t="shared" si="14"/>
        <v>23.966714202879281</v>
      </c>
      <c r="K133" s="76">
        <f t="shared" si="18"/>
        <v>240.52366689104647</v>
      </c>
      <c r="L133" s="76">
        <f t="shared" si="15"/>
        <v>180.40808485549758</v>
      </c>
      <c r="M133" s="103">
        <f t="shared" si="19"/>
        <v>9.4176635406867852</v>
      </c>
      <c r="N133" s="103">
        <f t="shared" si="16"/>
        <v>294.30198564646201</v>
      </c>
    </row>
    <row r="134" spans="1:14">
      <c r="A134" s="102">
        <v>40387</v>
      </c>
      <c r="B134" t="s">
        <v>207</v>
      </c>
      <c r="C134">
        <v>18.861000000000001</v>
      </c>
      <c r="D134">
        <v>355.12200000000001</v>
      </c>
      <c r="E134">
        <v>28.8</v>
      </c>
      <c r="F134">
        <v>3357</v>
      </c>
      <c r="G134">
        <v>16.5</v>
      </c>
      <c r="I134" s="103">
        <f t="shared" si="17"/>
        <v>116.00155405810122</v>
      </c>
      <c r="J134" s="104">
        <f t="shared" si="14"/>
        <v>24.244324798143154</v>
      </c>
      <c r="K134" s="76">
        <f t="shared" si="18"/>
        <v>243.30969411928669</v>
      </c>
      <c r="L134" s="76">
        <f t="shared" si="15"/>
        <v>182.49778290101159</v>
      </c>
      <c r="M134" s="103">
        <f t="shared" si="19"/>
        <v>9.5267499661097066</v>
      </c>
      <c r="N134" s="103">
        <f t="shared" si="16"/>
        <v>297.71093644092832</v>
      </c>
    </row>
    <row r="135" spans="1:14">
      <c r="A135" s="102">
        <v>40387</v>
      </c>
      <c r="B135" t="s">
        <v>208</v>
      </c>
      <c r="C135">
        <v>19.027999999999999</v>
      </c>
      <c r="D135">
        <v>353.86500000000001</v>
      </c>
      <c r="E135">
        <v>28.84</v>
      </c>
      <c r="F135">
        <v>3361</v>
      </c>
      <c r="G135">
        <v>16.5</v>
      </c>
      <c r="I135" s="103">
        <f t="shared" si="17"/>
        <v>115.59094350125942</v>
      </c>
      <c r="J135" s="104">
        <f t="shared" si="14"/>
        <v>24.158507191763213</v>
      </c>
      <c r="K135" s="76">
        <f t="shared" si="18"/>
        <v>242.44845109716914</v>
      </c>
      <c r="L135" s="76">
        <f t="shared" si="15"/>
        <v>181.85179572551351</v>
      </c>
      <c r="M135" s="103">
        <f t="shared" si="19"/>
        <v>9.4930281410855564</v>
      </c>
      <c r="N135" s="103">
        <f t="shared" si="16"/>
        <v>296.65712940892365</v>
      </c>
    </row>
    <row r="136" spans="1:14">
      <c r="A136" s="102">
        <v>40387</v>
      </c>
      <c r="B136" t="s">
        <v>209</v>
      </c>
      <c r="C136">
        <v>19.195</v>
      </c>
      <c r="D136">
        <v>349.70100000000002</v>
      </c>
      <c r="E136">
        <v>28.93</v>
      </c>
      <c r="F136">
        <v>3357</v>
      </c>
      <c r="G136">
        <v>16.600000000000001</v>
      </c>
      <c r="I136" s="103">
        <f t="shared" si="17"/>
        <v>114.47106614971452</v>
      </c>
      <c r="J136" s="104">
        <f t="shared" si="14"/>
        <v>23.924452825290331</v>
      </c>
      <c r="K136" s="76">
        <f t="shared" si="18"/>
        <v>240.07075991061495</v>
      </c>
      <c r="L136" s="76">
        <f t="shared" si="15"/>
        <v>180.06837574489953</v>
      </c>
      <c r="M136" s="103">
        <f t="shared" si="19"/>
        <v>9.3828891750384145</v>
      </c>
      <c r="N136" s="103">
        <f t="shared" si="16"/>
        <v>293.21528671995043</v>
      </c>
    </row>
    <row r="137" spans="1:14">
      <c r="A137" s="102">
        <v>40387</v>
      </c>
      <c r="B137" t="s">
        <v>210</v>
      </c>
      <c r="C137">
        <v>19.361999999999998</v>
      </c>
      <c r="D137">
        <v>354.80700000000002</v>
      </c>
      <c r="E137">
        <v>28.81</v>
      </c>
      <c r="F137">
        <v>3358</v>
      </c>
      <c r="G137">
        <v>16.5</v>
      </c>
      <c r="I137" s="103">
        <f t="shared" si="17"/>
        <v>115.89874148636731</v>
      </c>
      <c r="J137" s="104">
        <f t="shared" si="14"/>
        <v>24.222836970650764</v>
      </c>
      <c r="K137" s="76">
        <f t="shared" si="18"/>
        <v>243.09404791020515</v>
      </c>
      <c r="L137" s="76">
        <f t="shared" si="15"/>
        <v>182.33603449558598</v>
      </c>
      <c r="M137" s="103">
        <f t="shared" si="19"/>
        <v>9.5183063752265102</v>
      </c>
      <c r="N137" s="103">
        <f t="shared" si="16"/>
        <v>297.44707422582843</v>
      </c>
    </row>
    <row r="138" spans="1:14">
      <c r="A138" s="102">
        <v>40387</v>
      </c>
      <c r="B138" t="s">
        <v>211</v>
      </c>
      <c r="C138">
        <v>19.529</v>
      </c>
      <c r="D138">
        <v>352.30099999999999</v>
      </c>
      <c r="E138">
        <v>28.89</v>
      </c>
      <c r="F138">
        <v>3358</v>
      </c>
      <c r="G138">
        <v>16.5</v>
      </c>
      <c r="I138" s="103">
        <f t="shared" si="17"/>
        <v>115.08007071115304</v>
      </c>
      <c r="J138" s="104">
        <f t="shared" si="14"/>
        <v>24.051734778630983</v>
      </c>
      <c r="K138" s="76">
        <f t="shared" si="18"/>
        <v>241.37691112252026</v>
      </c>
      <c r="L138" s="76">
        <f t="shared" si="15"/>
        <v>181.04807242804657</v>
      </c>
      <c r="M138" s="103">
        <f t="shared" si="19"/>
        <v>9.4510721744146746</v>
      </c>
      <c r="N138" s="103">
        <f t="shared" si="16"/>
        <v>295.34600545045856</v>
      </c>
    </row>
    <row r="139" spans="1:14">
      <c r="A139" s="102">
        <v>40387</v>
      </c>
      <c r="B139" t="s">
        <v>212</v>
      </c>
      <c r="C139">
        <v>19.696000000000002</v>
      </c>
      <c r="D139">
        <v>356.70100000000002</v>
      </c>
      <c r="E139">
        <v>28.75</v>
      </c>
      <c r="F139">
        <v>3356</v>
      </c>
      <c r="G139">
        <v>16.5</v>
      </c>
      <c r="I139" s="103">
        <f t="shared" si="17"/>
        <v>116.51722271271568</v>
      </c>
      <c r="J139" s="104">
        <f t="shared" si="14"/>
        <v>24.352099546957575</v>
      </c>
      <c r="K139" s="76">
        <f t="shared" si="18"/>
        <v>244.39129327233169</v>
      </c>
      <c r="L139" s="76">
        <f t="shared" si="15"/>
        <v>183.30905122360278</v>
      </c>
      <c r="M139" s="103">
        <f t="shared" si="19"/>
        <v>9.5690997982111927</v>
      </c>
      <c r="N139" s="103">
        <f t="shared" si="16"/>
        <v>299.03436869409978</v>
      </c>
    </row>
    <row r="140" spans="1:14">
      <c r="A140" s="102">
        <v>40387</v>
      </c>
      <c r="B140" t="s">
        <v>213</v>
      </c>
      <c r="C140">
        <v>19.863</v>
      </c>
      <c r="D140">
        <v>351.678</v>
      </c>
      <c r="E140">
        <v>28.91</v>
      </c>
      <c r="F140">
        <v>3352</v>
      </c>
      <c r="G140">
        <v>16.5</v>
      </c>
      <c r="I140" s="103">
        <f t="shared" si="17"/>
        <v>114.87646161970677</v>
      </c>
      <c r="J140" s="104">
        <f t="shared" si="14"/>
        <v>24.009180478518715</v>
      </c>
      <c r="K140" s="76">
        <f t="shared" si="18"/>
        <v>240.94984731150541</v>
      </c>
      <c r="L140" s="76">
        <f t="shared" si="15"/>
        <v>180.72774734215312</v>
      </c>
      <c r="M140" s="103">
        <f t="shared" si="19"/>
        <v>9.4343505630467472</v>
      </c>
      <c r="N140" s="103">
        <f t="shared" si="16"/>
        <v>294.82345509521087</v>
      </c>
    </row>
    <row r="141" spans="1:14">
      <c r="A141" s="102">
        <v>40387</v>
      </c>
      <c r="B141" t="s">
        <v>214</v>
      </c>
      <c r="C141">
        <v>20.029</v>
      </c>
      <c r="D141">
        <v>355.75299999999999</v>
      </c>
      <c r="E141">
        <v>28.78</v>
      </c>
      <c r="F141">
        <v>3352</v>
      </c>
      <c r="G141">
        <v>16.5</v>
      </c>
      <c r="I141" s="103">
        <f t="shared" si="17"/>
        <v>116.20749992839453</v>
      </c>
      <c r="J141" s="104">
        <f t="shared" si="14"/>
        <v>24.287367485034455</v>
      </c>
      <c r="K141" s="76">
        <f t="shared" si="18"/>
        <v>243.74165925210809</v>
      </c>
      <c r="L141" s="76">
        <f t="shared" si="15"/>
        <v>182.82178429074577</v>
      </c>
      <c r="M141" s="103">
        <f t="shared" si="19"/>
        <v>9.5436634879048938</v>
      </c>
      <c r="N141" s="103">
        <f t="shared" si="16"/>
        <v>298.23948399702795</v>
      </c>
    </row>
    <row r="142" spans="1:14">
      <c r="A142" s="102">
        <v>40387</v>
      </c>
      <c r="B142" t="s">
        <v>215</v>
      </c>
      <c r="C142">
        <v>20.196999999999999</v>
      </c>
      <c r="D142">
        <v>352.613</v>
      </c>
      <c r="E142">
        <v>28.88</v>
      </c>
      <c r="F142">
        <v>3356</v>
      </c>
      <c r="G142">
        <v>16.5</v>
      </c>
      <c r="I142" s="103">
        <f t="shared" si="17"/>
        <v>115.18203354945884</v>
      </c>
      <c r="J142" s="104">
        <f t="shared" si="14"/>
        <v>24.073045011836893</v>
      </c>
      <c r="K142" s="76">
        <f t="shared" si="18"/>
        <v>241.59077504185444</v>
      </c>
      <c r="L142" s="76">
        <f t="shared" si="15"/>
        <v>181.20848400253104</v>
      </c>
      <c r="M142" s="103">
        <f t="shared" si="19"/>
        <v>9.4594459800439292</v>
      </c>
      <c r="N142" s="103">
        <f t="shared" si="16"/>
        <v>295.60768687637278</v>
      </c>
    </row>
    <row r="143" spans="1:14">
      <c r="A143" s="102">
        <v>40387</v>
      </c>
      <c r="B143" t="s">
        <v>216</v>
      </c>
      <c r="C143">
        <v>20.363</v>
      </c>
      <c r="D143">
        <v>356.70100000000002</v>
      </c>
      <c r="E143">
        <v>28.75</v>
      </c>
      <c r="F143">
        <v>3350</v>
      </c>
      <c r="G143">
        <v>16.5</v>
      </c>
      <c r="I143" s="103">
        <f t="shared" si="17"/>
        <v>116.51722271271568</v>
      </c>
      <c r="J143" s="104">
        <f t="shared" si="14"/>
        <v>24.352099546957575</v>
      </c>
      <c r="K143" s="76">
        <f t="shared" si="18"/>
        <v>244.39129327233169</v>
      </c>
      <c r="L143" s="76">
        <f t="shared" si="15"/>
        <v>183.30905122360278</v>
      </c>
      <c r="M143" s="103">
        <f t="shared" si="19"/>
        <v>9.5690997982111927</v>
      </c>
      <c r="N143" s="103">
        <f t="shared" si="16"/>
        <v>299.03436869409978</v>
      </c>
    </row>
    <row r="144" spans="1:14">
      <c r="A144" s="102">
        <v>40387</v>
      </c>
      <c r="B144" t="s">
        <v>217</v>
      </c>
      <c r="C144">
        <v>20.53</v>
      </c>
      <c r="D144">
        <v>355.75299999999999</v>
      </c>
      <c r="E144">
        <v>28.78</v>
      </c>
      <c r="F144">
        <v>3346</v>
      </c>
      <c r="G144">
        <v>16.5</v>
      </c>
      <c r="I144" s="103">
        <f t="shared" si="17"/>
        <v>116.20749992839453</v>
      </c>
      <c r="J144" s="104">
        <f t="shared" si="14"/>
        <v>24.287367485034455</v>
      </c>
      <c r="K144" s="76">
        <f t="shared" si="18"/>
        <v>243.74165925210809</v>
      </c>
      <c r="L144" s="76">
        <f t="shared" si="15"/>
        <v>182.82178429074577</v>
      </c>
      <c r="M144" s="103">
        <f t="shared" si="19"/>
        <v>9.5436634879048938</v>
      </c>
      <c r="N144" s="103">
        <f t="shared" si="16"/>
        <v>298.23948399702795</v>
      </c>
    </row>
    <row r="145" spans="1:14">
      <c r="A145" s="102">
        <v>40387</v>
      </c>
      <c r="B145" t="s">
        <v>218</v>
      </c>
      <c r="C145">
        <v>20.696999999999999</v>
      </c>
      <c r="D145">
        <v>357.01799999999997</v>
      </c>
      <c r="E145">
        <v>28.74</v>
      </c>
      <c r="F145">
        <v>3337</v>
      </c>
      <c r="G145">
        <v>16.5</v>
      </c>
      <c r="I145" s="103">
        <f t="shared" si="17"/>
        <v>116.62067861320988</v>
      </c>
      <c r="J145" s="104">
        <f t="shared" si="14"/>
        <v>24.373721830160861</v>
      </c>
      <c r="K145" s="76">
        <f t="shared" si="18"/>
        <v>244.60828884371409</v>
      </c>
      <c r="L145" s="76">
        <f t="shared" si="15"/>
        <v>183.4718117367832</v>
      </c>
      <c r="M145" s="103">
        <f t="shared" si="19"/>
        <v>9.5775962231473066</v>
      </c>
      <c r="N145" s="103">
        <f t="shared" si="16"/>
        <v>299.29988197335331</v>
      </c>
    </row>
    <row r="146" spans="1:14">
      <c r="A146" s="102">
        <v>40387</v>
      </c>
      <c r="B146" t="s">
        <v>219</v>
      </c>
      <c r="C146">
        <v>20.864000000000001</v>
      </c>
      <c r="D146">
        <v>357.33499999999998</v>
      </c>
      <c r="E146">
        <v>28.73</v>
      </c>
      <c r="F146">
        <v>3351</v>
      </c>
      <c r="G146">
        <v>16.5</v>
      </c>
      <c r="I146" s="103">
        <f t="shared" si="17"/>
        <v>116.72424224137927</v>
      </c>
      <c r="J146" s="104">
        <f t="shared" si="14"/>
        <v>24.395366628448265</v>
      </c>
      <c r="K146" s="76">
        <f t="shared" si="18"/>
        <v>244.82551037058394</v>
      </c>
      <c r="L146" s="76">
        <f t="shared" si="15"/>
        <v>183.63474173098507</v>
      </c>
      <c r="M146" s="103">
        <f t="shared" si="19"/>
        <v>9.5861014953323576</v>
      </c>
      <c r="N146" s="103">
        <f t="shared" si="16"/>
        <v>299.56567172913617</v>
      </c>
    </row>
    <row r="147" spans="1:14">
      <c r="A147" s="102">
        <v>40387</v>
      </c>
      <c r="B147" t="s">
        <v>220</v>
      </c>
      <c r="C147">
        <v>21.030999999999999</v>
      </c>
      <c r="D147">
        <v>357.33499999999998</v>
      </c>
      <c r="E147">
        <v>28.73</v>
      </c>
      <c r="F147">
        <v>3340</v>
      </c>
      <c r="G147">
        <v>16.5</v>
      </c>
      <c r="I147" s="103">
        <f t="shared" si="17"/>
        <v>116.72424224137927</v>
      </c>
      <c r="J147" s="104">
        <f t="shared" si="14"/>
        <v>24.395366628448265</v>
      </c>
      <c r="K147" s="76">
        <f t="shared" si="18"/>
        <v>244.82551037058394</v>
      </c>
      <c r="L147" s="76">
        <f t="shared" si="15"/>
        <v>183.63474173098507</v>
      </c>
      <c r="M147" s="103">
        <f t="shared" si="19"/>
        <v>9.5861014953323576</v>
      </c>
      <c r="N147" s="103">
        <f t="shared" si="16"/>
        <v>299.56567172913617</v>
      </c>
    </row>
    <row r="148" spans="1:14">
      <c r="A148" s="102">
        <v>40387</v>
      </c>
      <c r="B148" t="s">
        <v>221</v>
      </c>
      <c r="C148">
        <v>21.198</v>
      </c>
      <c r="D148">
        <v>361.37599999999998</v>
      </c>
      <c r="E148">
        <v>28.56</v>
      </c>
      <c r="F148">
        <v>3336</v>
      </c>
      <c r="G148">
        <v>16.600000000000001</v>
      </c>
      <c r="I148" s="103">
        <f t="shared" si="17"/>
        <v>118.29269733979335</v>
      </c>
      <c r="J148" s="104">
        <f t="shared" si="14"/>
        <v>24.723173744016808</v>
      </c>
      <c r="K148" s="76">
        <f t="shared" si="18"/>
        <v>248.0855529474895</v>
      </c>
      <c r="L148" s="76">
        <f t="shared" si="15"/>
        <v>186.07998150904538</v>
      </c>
      <c r="M148" s="103">
        <f t="shared" si="19"/>
        <v>9.6961381306957488</v>
      </c>
      <c r="N148" s="103">
        <f t="shared" si="16"/>
        <v>303.00431658424213</v>
      </c>
    </row>
    <row r="149" spans="1:14">
      <c r="A149" s="102">
        <v>40387</v>
      </c>
      <c r="B149" t="s">
        <v>222</v>
      </c>
      <c r="C149">
        <v>21.364999999999998</v>
      </c>
      <c r="D149">
        <v>357.22300000000001</v>
      </c>
      <c r="E149">
        <v>28.69</v>
      </c>
      <c r="F149">
        <v>3328</v>
      </c>
      <c r="G149">
        <v>16.600000000000001</v>
      </c>
      <c r="I149" s="103">
        <f t="shared" si="17"/>
        <v>116.93315366001711</v>
      </c>
      <c r="J149" s="104">
        <f t="shared" ref="J149:J212" si="20">I149*20.9/100</f>
        <v>24.439029114943573</v>
      </c>
      <c r="K149" s="76">
        <f t="shared" si="18"/>
        <v>245.23429371392317</v>
      </c>
      <c r="L149" s="76">
        <f t="shared" ref="L149:L212" si="21">K149/1.33322</f>
        <v>183.94135530064293</v>
      </c>
      <c r="M149" s="103">
        <f t="shared" si="19"/>
        <v>9.5846999471876089</v>
      </c>
      <c r="N149" s="103">
        <f t="shared" ref="N149:N212" si="22">M149*31.25</f>
        <v>299.5218733496128</v>
      </c>
    </row>
    <row r="150" spans="1:14">
      <c r="A150" s="102">
        <v>40387</v>
      </c>
      <c r="B150" t="s">
        <v>223</v>
      </c>
      <c r="C150">
        <v>21.532</v>
      </c>
      <c r="D150">
        <v>355.32499999999999</v>
      </c>
      <c r="E150">
        <v>28.75</v>
      </c>
      <c r="F150">
        <v>3333</v>
      </c>
      <c r="G150">
        <v>16.600000000000001</v>
      </c>
      <c r="I150" s="103">
        <f t="shared" si="17"/>
        <v>116.31186310073751</v>
      </c>
      <c r="J150" s="104">
        <f t="shared" si="20"/>
        <v>24.30917938805414</v>
      </c>
      <c r="K150" s="76">
        <f t="shared" si="18"/>
        <v>243.93131208102329</v>
      </c>
      <c r="L150" s="76">
        <f t="shared" si="21"/>
        <v>182.96403600382777</v>
      </c>
      <c r="M150" s="103">
        <f t="shared" si="19"/>
        <v>9.5337744106367914</v>
      </c>
      <c r="N150" s="103">
        <f t="shared" si="22"/>
        <v>297.93045033239974</v>
      </c>
    </row>
    <row r="151" spans="1:14">
      <c r="A151" s="102">
        <v>40387</v>
      </c>
      <c r="B151" t="s">
        <v>224</v>
      </c>
      <c r="C151">
        <v>21.699000000000002</v>
      </c>
      <c r="D151">
        <v>358.17599999999999</v>
      </c>
      <c r="E151">
        <v>28.66</v>
      </c>
      <c r="F151">
        <v>3335</v>
      </c>
      <c r="G151">
        <v>16.600000000000001</v>
      </c>
      <c r="I151" s="103">
        <f t="shared" ref="I151:I201" si="23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SQRT((POWER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WER(($H$13+($B$15*(G151-$E$8))),2))*((TAN(E151*PI()/180))/(TAN(($B$7+($B$14*(G151-$E$7)))*PI()/180))-1))))/(2*((TAN(E151*PI()/180))/(TAN(($B$7+($B$14*(G151-$E$7)))*PI()/180))*1/$B$16*POWER(($H$13+($B$15*(G151-$E$8))),2)))</f>
        <v>117.24525866741368</v>
      </c>
      <c r="J151" s="104">
        <f t="shared" si="20"/>
        <v>24.504259061489456</v>
      </c>
      <c r="K151" s="76">
        <f t="shared" ref="K151:K201" si="24">($B$9-EXP(52.57-6690.9/(273.15+G151)-4.681*LN(273.15+G151)))*I151/100*0.2095</f>
        <v>245.88884589743827</v>
      </c>
      <c r="L151" s="76">
        <f t="shared" si="21"/>
        <v>184.43231116952811</v>
      </c>
      <c r="M151" s="103">
        <f t="shared" ref="M151:M201" si="25">(($B$9-EXP(52.57-6690.9/(273.15+G151)-4.681*LN(273.15+G151)))/1013)*I151/100*0.2095*((49-1.335*G151+0.02759*POWER(G151,2)-0.0003235*POWER(G151,3)+0.000001614*POWER(G151,4))
-($J$16*(5.516*10^-1-1.759*10^-2*G151+2.253*10^-4*POWER(G151,2)-2.654*10^-7*POWER(G151,3)+5.363*10^-8*POWER(G151,4))))*32/22.414</f>
        <v>9.6102823654691534</v>
      </c>
      <c r="N151" s="103">
        <f t="shared" si="22"/>
        <v>300.32132392091103</v>
      </c>
    </row>
    <row r="152" spans="1:14">
      <c r="A152" s="102">
        <v>40387</v>
      </c>
      <c r="B152" t="s">
        <v>225</v>
      </c>
      <c r="C152">
        <v>21.866</v>
      </c>
      <c r="D152">
        <v>361.37599999999998</v>
      </c>
      <c r="E152">
        <v>28.56</v>
      </c>
      <c r="F152">
        <v>3328</v>
      </c>
      <c r="G152">
        <v>16.600000000000001</v>
      </c>
      <c r="I152" s="103">
        <f t="shared" si="23"/>
        <v>118.29269733979335</v>
      </c>
      <c r="J152" s="104">
        <f t="shared" si="20"/>
        <v>24.723173744016808</v>
      </c>
      <c r="K152" s="76">
        <f t="shared" si="24"/>
        <v>248.0855529474895</v>
      </c>
      <c r="L152" s="76">
        <f t="shared" si="21"/>
        <v>186.07998150904538</v>
      </c>
      <c r="M152" s="103">
        <f t="shared" si="25"/>
        <v>9.6961381306957488</v>
      </c>
      <c r="N152" s="103">
        <f t="shared" si="22"/>
        <v>303.00431658424213</v>
      </c>
    </row>
    <row r="153" spans="1:14">
      <c r="A153" s="102">
        <v>40387</v>
      </c>
      <c r="B153" t="s">
        <v>226</v>
      </c>
      <c r="C153">
        <v>22.033000000000001</v>
      </c>
      <c r="D153">
        <v>363.63600000000002</v>
      </c>
      <c r="E153">
        <v>28.49</v>
      </c>
      <c r="F153">
        <v>3328</v>
      </c>
      <c r="G153">
        <v>16.600000000000001</v>
      </c>
      <c r="I153" s="103">
        <f t="shared" si="23"/>
        <v>119.03245195776512</v>
      </c>
      <c r="J153" s="104">
        <f t="shared" si="20"/>
        <v>24.877782459172909</v>
      </c>
      <c r="K153" s="76">
        <f t="shared" si="24"/>
        <v>249.63697951541886</v>
      </c>
      <c r="L153" s="76">
        <f t="shared" si="21"/>
        <v>187.24365034684362</v>
      </c>
      <c r="M153" s="103">
        <f t="shared" si="25"/>
        <v>9.7567738514120563</v>
      </c>
      <c r="N153" s="103">
        <f t="shared" si="22"/>
        <v>304.89918285662674</v>
      </c>
    </row>
    <row r="154" spans="1:14">
      <c r="A154" s="102">
        <v>40387</v>
      </c>
      <c r="B154" t="s">
        <v>227</v>
      </c>
      <c r="C154">
        <v>22.199000000000002</v>
      </c>
      <c r="D154">
        <v>358.495</v>
      </c>
      <c r="E154">
        <v>28.65</v>
      </c>
      <c r="F154">
        <v>3319</v>
      </c>
      <c r="G154">
        <v>16.600000000000001</v>
      </c>
      <c r="I154" s="103">
        <f t="shared" si="23"/>
        <v>117.3495108994865</v>
      </c>
      <c r="J154" s="104">
        <f t="shared" si="20"/>
        <v>24.526047777992677</v>
      </c>
      <c r="K154" s="76">
        <f t="shared" si="24"/>
        <v>246.10748553641366</v>
      </c>
      <c r="L154" s="76">
        <f t="shared" si="21"/>
        <v>184.5963048382215</v>
      </c>
      <c r="M154" s="103">
        <f t="shared" si="25"/>
        <v>9.6188276439634652</v>
      </c>
      <c r="N154" s="103">
        <f t="shared" si="22"/>
        <v>300.58836387385827</v>
      </c>
    </row>
    <row r="155" spans="1:14">
      <c r="A155" s="102">
        <v>40387</v>
      </c>
      <c r="B155" t="s">
        <v>228</v>
      </c>
      <c r="C155">
        <v>22.366</v>
      </c>
      <c r="D155">
        <v>359.13299999999998</v>
      </c>
      <c r="E155">
        <v>28.63</v>
      </c>
      <c r="F155">
        <v>3326</v>
      </c>
      <c r="G155">
        <v>16.600000000000001</v>
      </c>
      <c r="I155" s="103">
        <f t="shared" si="23"/>
        <v>117.5583420883243</v>
      </c>
      <c r="J155" s="104">
        <f t="shared" si="20"/>
        <v>24.569693496459777</v>
      </c>
      <c r="K155" s="76">
        <f t="shared" si="24"/>
        <v>246.54545002721133</v>
      </c>
      <c r="L155" s="76">
        <f t="shared" si="21"/>
        <v>184.92480612892945</v>
      </c>
      <c r="M155" s="103">
        <f t="shared" si="25"/>
        <v>9.6359449817070804</v>
      </c>
      <c r="N155" s="103">
        <f t="shared" si="22"/>
        <v>301.12328067834625</v>
      </c>
    </row>
    <row r="156" spans="1:14">
      <c r="A156" s="102">
        <v>40387</v>
      </c>
      <c r="B156" t="s">
        <v>229</v>
      </c>
      <c r="C156">
        <v>22.533000000000001</v>
      </c>
      <c r="D156">
        <v>361.37599999999998</v>
      </c>
      <c r="E156">
        <v>28.56</v>
      </c>
      <c r="F156">
        <v>3321</v>
      </c>
      <c r="G156">
        <v>16.600000000000001</v>
      </c>
      <c r="I156" s="103">
        <f t="shared" si="23"/>
        <v>118.29269733979335</v>
      </c>
      <c r="J156" s="104">
        <f t="shared" si="20"/>
        <v>24.723173744016808</v>
      </c>
      <c r="K156" s="76">
        <f t="shared" si="24"/>
        <v>248.0855529474895</v>
      </c>
      <c r="L156" s="76">
        <f t="shared" si="21"/>
        <v>186.07998150904538</v>
      </c>
      <c r="M156" s="103">
        <f t="shared" si="25"/>
        <v>9.6961381306957488</v>
      </c>
      <c r="N156" s="103">
        <f t="shared" si="22"/>
        <v>303.00431658424213</v>
      </c>
    </row>
    <row r="157" spans="1:14">
      <c r="A157" s="102">
        <v>40387</v>
      </c>
      <c r="B157" t="s">
        <v>230</v>
      </c>
      <c r="C157">
        <v>22.7</v>
      </c>
      <c r="D157">
        <v>362.34300000000002</v>
      </c>
      <c r="E157">
        <v>28.53</v>
      </c>
      <c r="F157">
        <v>3317</v>
      </c>
      <c r="G157">
        <v>16.600000000000001</v>
      </c>
      <c r="I157" s="103">
        <f t="shared" si="23"/>
        <v>118.60907090477492</v>
      </c>
      <c r="J157" s="104">
        <f t="shared" si="20"/>
        <v>24.789295819097955</v>
      </c>
      <c r="K157" s="76">
        <f t="shared" si="24"/>
        <v>248.7490572260416</v>
      </c>
      <c r="L157" s="76">
        <f t="shared" si="21"/>
        <v>186.57765201995289</v>
      </c>
      <c r="M157" s="103">
        <f t="shared" si="25"/>
        <v>9.7220704313021891</v>
      </c>
      <c r="N157" s="103">
        <f t="shared" si="22"/>
        <v>303.8147009781934</v>
      </c>
    </row>
    <row r="158" spans="1:14">
      <c r="A158" s="102">
        <v>40387</v>
      </c>
      <c r="B158" t="s">
        <v>231</v>
      </c>
      <c r="C158">
        <v>22.867000000000001</v>
      </c>
      <c r="D158">
        <v>360.73399999999998</v>
      </c>
      <c r="E158">
        <v>28.58</v>
      </c>
      <c r="F158">
        <v>3318</v>
      </c>
      <c r="G158">
        <v>16.600000000000001</v>
      </c>
      <c r="I158" s="103">
        <f t="shared" si="23"/>
        <v>118.08233282978215</v>
      </c>
      <c r="J158" s="104">
        <f t="shared" si="20"/>
        <v>24.679207561424469</v>
      </c>
      <c r="K158" s="76">
        <f t="shared" si="24"/>
        <v>247.6443727482017</v>
      </c>
      <c r="L158" s="76">
        <f t="shared" si="21"/>
        <v>185.74906823195099</v>
      </c>
      <c r="M158" s="103">
        <f t="shared" si="25"/>
        <v>9.6788951106891492</v>
      </c>
      <c r="N158" s="103">
        <f t="shared" si="22"/>
        <v>302.46547220903591</v>
      </c>
    </row>
    <row r="159" spans="1:14">
      <c r="A159" s="102">
        <v>40387</v>
      </c>
      <c r="B159" t="s">
        <v>232</v>
      </c>
      <c r="C159">
        <v>23.033999999999999</v>
      </c>
      <c r="D159">
        <v>363.96</v>
      </c>
      <c r="E159">
        <v>28.48</v>
      </c>
      <c r="F159">
        <v>3310</v>
      </c>
      <c r="G159">
        <v>16.600000000000001</v>
      </c>
      <c r="I159" s="103">
        <f t="shared" si="23"/>
        <v>119.13857494071551</v>
      </c>
      <c r="J159" s="104">
        <f t="shared" si="20"/>
        <v>24.89996216260954</v>
      </c>
      <c r="K159" s="76">
        <f t="shared" si="24"/>
        <v>249.85954252647321</v>
      </c>
      <c r="L159" s="76">
        <f t="shared" si="21"/>
        <v>187.41058679473244</v>
      </c>
      <c r="M159" s="103">
        <f t="shared" si="25"/>
        <v>9.7654724703857436</v>
      </c>
      <c r="N159" s="103">
        <f t="shared" si="22"/>
        <v>305.17101469955446</v>
      </c>
    </row>
    <row r="160" spans="1:14">
      <c r="A160" s="102">
        <v>40387</v>
      </c>
      <c r="B160" t="s">
        <v>233</v>
      </c>
      <c r="C160">
        <v>23.201000000000001</v>
      </c>
      <c r="D160">
        <v>363.63600000000002</v>
      </c>
      <c r="E160">
        <v>28.49</v>
      </c>
      <c r="F160">
        <v>3307</v>
      </c>
      <c r="G160">
        <v>16.600000000000001</v>
      </c>
      <c r="I160" s="103">
        <f t="shared" si="23"/>
        <v>119.03245195776512</v>
      </c>
      <c r="J160" s="104">
        <f t="shared" si="20"/>
        <v>24.877782459172909</v>
      </c>
      <c r="K160" s="76">
        <f t="shared" si="24"/>
        <v>249.63697951541886</v>
      </c>
      <c r="L160" s="76">
        <f t="shared" si="21"/>
        <v>187.24365034684362</v>
      </c>
      <c r="M160" s="103">
        <f t="shared" si="25"/>
        <v>9.7567738514120563</v>
      </c>
      <c r="N160" s="103">
        <f t="shared" si="22"/>
        <v>304.89918285662674</v>
      </c>
    </row>
    <row r="161" spans="1:14">
      <c r="A161" s="102">
        <v>40387</v>
      </c>
      <c r="B161" t="s">
        <v>234</v>
      </c>
      <c r="C161">
        <v>23.367999999999999</v>
      </c>
      <c r="D161">
        <v>362.666</v>
      </c>
      <c r="E161">
        <v>28.52</v>
      </c>
      <c r="F161">
        <v>3303</v>
      </c>
      <c r="G161">
        <v>16.600000000000001</v>
      </c>
      <c r="I161" s="103">
        <f t="shared" si="23"/>
        <v>118.71474983651342</v>
      </c>
      <c r="J161" s="104">
        <f t="shared" si="20"/>
        <v>24.811382715831304</v>
      </c>
      <c r="K161" s="76">
        <f t="shared" si="24"/>
        <v>248.97068896498092</v>
      </c>
      <c r="L161" s="76">
        <f t="shared" si="21"/>
        <v>186.74388995438181</v>
      </c>
      <c r="M161" s="103">
        <f t="shared" si="25"/>
        <v>9.7307326525777533</v>
      </c>
      <c r="N161" s="103">
        <f t="shared" si="22"/>
        <v>304.0853953930548</v>
      </c>
    </row>
    <row r="162" spans="1:14">
      <c r="A162" s="102">
        <v>40387</v>
      </c>
      <c r="B162" t="s">
        <v>235</v>
      </c>
      <c r="C162">
        <v>23.535</v>
      </c>
      <c r="D162">
        <v>362.02</v>
      </c>
      <c r="E162">
        <v>28.54</v>
      </c>
      <c r="F162">
        <v>3309</v>
      </c>
      <c r="G162">
        <v>16.600000000000001</v>
      </c>
      <c r="I162" s="103">
        <f t="shared" si="23"/>
        <v>118.50350261101912</v>
      </c>
      <c r="J162" s="104">
        <f t="shared" si="20"/>
        <v>24.767232045702993</v>
      </c>
      <c r="K162" s="76">
        <f t="shared" si="24"/>
        <v>248.52765751905119</v>
      </c>
      <c r="L162" s="76">
        <f t="shared" si="21"/>
        <v>186.41158812427895</v>
      </c>
      <c r="M162" s="103">
        <f t="shared" si="25"/>
        <v>9.7134172787281283</v>
      </c>
      <c r="N162" s="103">
        <f t="shared" si="22"/>
        <v>303.54428996025399</v>
      </c>
    </row>
    <row r="163" spans="1:14">
      <c r="A163" s="102">
        <v>40387</v>
      </c>
      <c r="B163" t="s">
        <v>236</v>
      </c>
      <c r="C163">
        <v>23.702000000000002</v>
      </c>
      <c r="D163">
        <v>363.63600000000002</v>
      </c>
      <c r="E163">
        <v>28.49</v>
      </c>
      <c r="F163">
        <v>3305</v>
      </c>
      <c r="G163">
        <v>16.600000000000001</v>
      </c>
      <c r="I163" s="103">
        <f t="shared" si="23"/>
        <v>119.03245195776512</v>
      </c>
      <c r="J163" s="104">
        <f t="shared" si="20"/>
        <v>24.877782459172909</v>
      </c>
      <c r="K163" s="76">
        <f t="shared" si="24"/>
        <v>249.63697951541886</v>
      </c>
      <c r="L163" s="76">
        <f t="shared" si="21"/>
        <v>187.24365034684362</v>
      </c>
      <c r="M163" s="103">
        <f t="shared" si="25"/>
        <v>9.7567738514120563</v>
      </c>
      <c r="N163" s="103">
        <f t="shared" si="22"/>
        <v>304.89918285662674</v>
      </c>
    </row>
    <row r="164" spans="1:14">
      <c r="A164" s="102">
        <v>40387</v>
      </c>
      <c r="B164" t="s">
        <v>237</v>
      </c>
      <c r="C164">
        <v>23.867999999999999</v>
      </c>
      <c r="D164">
        <v>366.23899999999998</v>
      </c>
      <c r="E164">
        <v>28.41</v>
      </c>
      <c r="F164">
        <v>3306</v>
      </c>
      <c r="G164">
        <v>16.600000000000001</v>
      </c>
      <c r="I164" s="103">
        <f t="shared" si="23"/>
        <v>119.88456317015584</v>
      </c>
      <c r="J164" s="104">
        <f t="shared" si="20"/>
        <v>25.055873702562572</v>
      </c>
      <c r="K164" s="76">
        <f t="shared" si="24"/>
        <v>251.42404233546327</v>
      </c>
      <c r="L164" s="76">
        <f t="shared" si="21"/>
        <v>188.58406139681617</v>
      </c>
      <c r="M164" s="103">
        <f t="shared" si="25"/>
        <v>9.8266191436731845</v>
      </c>
      <c r="N164" s="103">
        <f t="shared" si="22"/>
        <v>307.08184823978701</v>
      </c>
    </row>
    <row r="165" spans="1:14">
      <c r="A165" s="102">
        <v>40387</v>
      </c>
      <c r="B165" t="s">
        <v>238</v>
      </c>
      <c r="C165">
        <v>24.035</v>
      </c>
      <c r="D165">
        <v>364.61</v>
      </c>
      <c r="E165">
        <v>28.46</v>
      </c>
      <c r="F165">
        <v>3302</v>
      </c>
      <c r="G165">
        <v>16.600000000000001</v>
      </c>
      <c r="I165" s="103">
        <f t="shared" si="23"/>
        <v>119.35115522375753</v>
      </c>
      <c r="J165" s="104">
        <f t="shared" si="20"/>
        <v>24.944391441765323</v>
      </c>
      <c r="K165" s="76">
        <f t="shared" si="24"/>
        <v>250.30536968444835</v>
      </c>
      <c r="L165" s="76">
        <f t="shared" si="21"/>
        <v>187.74498558711116</v>
      </c>
      <c r="M165" s="103">
        <f t="shared" si="25"/>
        <v>9.7828971114209953</v>
      </c>
      <c r="N165" s="103">
        <f t="shared" si="22"/>
        <v>305.71553473190608</v>
      </c>
    </row>
    <row r="166" spans="1:14">
      <c r="A166" s="102">
        <v>40387</v>
      </c>
      <c r="B166" t="s">
        <v>239</v>
      </c>
      <c r="C166">
        <v>24.202000000000002</v>
      </c>
      <c r="D166">
        <v>362.02</v>
      </c>
      <c r="E166">
        <v>28.54</v>
      </c>
      <c r="F166">
        <v>3303</v>
      </c>
      <c r="G166">
        <v>16.600000000000001</v>
      </c>
      <c r="I166" s="103">
        <f t="shared" si="23"/>
        <v>118.50350261101912</v>
      </c>
      <c r="J166" s="104">
        <f t="shared" si="20"/>
        <v>24.767232045702993</v>
      </c>
      <c r="K166" s="76">
        <f t="shared" si="24"/>
        <v>248.52765751905119</v>
      </c>
      <c r="L166" s="76">
        <f t="shared" si="21"/>
        <v>186.41158812427895</v>
      </c>
      <c r="M166" s="103">
        <f t="shared" si="25"/>
        <v>9.7134172787281283</v>
      </c>
      <c r="N166" s="103">
        <f t="shared" si="22"/>
        <v>303.54428996025399</v>
      </c>
    </row>
    <row r="167" spans="1:14">
      <c r="A167" s="102">
        <v>40387</v>
      </c>
      <c r="B167" t="s">
        <v>240</v>
      </c>
      <c r="C167">
        <v>24.369</v>
      </c>
      <c r="D167">
        <v>366.89299999999997</v>
      </c>
      <c r="E167">
        <v>28.39</v>
      </c>
      <c r="F167">
        <v>3294</v>
      </c>
      <c r="G167">
        <v>16.600000000000001</v>
      </c>
      <c r="I167" s="103">
        <f t="shared" si="23"/>
        <v>120.09871243130492</v>
      </c>
      <c r="J167" s="104">
        <f t="shared" si="20"/>
        <v>25.100630898142725</v>
      </c>
      <c r="K167" s="76">
        <f t="shared" si="24"/>
        <v>251.87315998228516</v>
      </c>
      <c r="L167" s="76">
        <f t="shared" si="21"/>
        <v>188.92092826561642</v>
      </c>
      <c r="M167" s="103">
        <f t="shared" si="25"/>
        <v>9.844172389675542</v>
      </c>
      <c r="N167" s="103">
        <f t="shared" si="22"/>
        <v>307.63038717736066</v>
      </c>
    </row>
    <row r="168" spans="1:14">
      <c r="A168" s="102">
        <v>40387</v>
      </c>
      <c r="B168" t="s">
        <v>241</v>
      </c>
      <c r="C168">
        <v>24.536000000000001</v>
      </c>
      <c r="D168">
        <v>366.23899999999998</v>
      </c>
      <c r="E168">
        <v>28.41</v>
      </c>
      <c r="F168">
        <v>3297</v>
      </c>
      <c r="G168">
        <v>16.600000000000001</v>
      </c>
      <c r="I168" s="103">
        <f t="shared" si="23"/>
        <v>119.88456317015584</v>
      </c>
      <c r="J168" s="104">
        <f t="shared" si="20"/>
        <v>25.055873702562572</v>
      </c>
      <c r="K168" s="76">
        <f t="shared" si="24"/>
        <v>251.42404233546327</v>
      </c>
      <c r="L168" s="76">
        <f t="shared" si="21"/>
        <v>188.58406139681617</v>
      </c>
      <c r="M168" s="103">
        <f t="shared" si="25"/>
        <v>9.8266191436731845</v>
      </c>
      <c r="N168" s="103">
        <f t="shared" si="22"/>
        <v>307.08184823978701</v>
      </c>
    </row>
    <row r="169" spans="1:14">
      <c r="A169" s="102">
        <v>40387</v>
      </c>
      <c r="B169" t="s">
        <v>242</v>
      </c>
      <c r="C169">
        <v>24.702999999999999</v>
      </c>
      <c r="D169">
        <v>363.31200000000001</v>
      </c>
      <c r="E169">
        <v>28.5</v>
      </c>
      <c r="F169">
        <v>3294</v>
      </c>
      <c r="G169">
        <v>16.600000000000001</v>
      </c>
      <c r="I169" s="103">
        <f t="shared" si="23"/>
        <v>118.92644021296644</v>
      </c>
      <c r="J169" s="104">
        <f t="shared" si="20"/>
        <v>24.855626004509986</v>
      </c>
      <c r="K169" s="76">
        <f t="shared" si="24"/>
        <v>249.4146497949987</v>
      </c>
      <c r="L169" s="76">
        <f t="shared" si="21"/>
        <v>187.07688888180397</v>
      </c>
      <c r="M169" s="103">
        <f t="shared" si="25"/>
        <v>9.7480843503341372</v>
      </c>
      <c r="N169" s="103">
        <f t="shared" si="22"/>
        <v>304.62763594794177</v>
      </c>
    </row>
    <row r="170" spans="1:14">
      <c r="A170" s="102">
        <v>40387</v>
      </c>
      <c r="B170" t="s">
        <v>243</v>
      </c>
      <c r="C170">
        <v>24.87</v>
      </c>
      <c r="D170">
        <v>364.61</v>
      </c>
      <c r="E170">
        <v>28.46</v>
      </c>
      <c r="F170">
        <v>3294</v>
      </c>
      <c r="G170">
        <v>16.600000000000001</v>
      </c>
      <c r="I170" s="103">
        <f t="shared" si="23"/>
        <v>119.35115522375753</v>
      </c>
      <c r="J170" s="104">
        <f t="shared" si="20"/>
        <v>24.944391441765323</v>
      </c>
      <c r="K170" s="76">
        <f t="shared" si="24"/>
        <v>250.30536968444835</v>
      </c>
      <c r="L170" s="76">
        <f t="shared" si="21"/>
        <v>187.74498558711116</v>
      </c>
      <c r="M170" s="103">
        <f t="shared" si="25"/>
        <v>9.7828971114209953</v>
      </c>
      <c r="N170" s="103">
        <f t="shared" si="22"/>
        <v>305.71553473190608</v>
      </c>
    </row>
    <row r="171" spans="1:14">
      <c r="A171" s="102">
        <v>40387</v>
      </c>
      <c r="B171" t="s">
        <v>244</v>
      </c>
      <c r="C171">
        <v>25.036999999999999</v>
      </c>
      <c r="D171">
        <v>368.20600000000002</v>
      </c>
      <c r="E171">
        <v>28.35</v>
      </c>
      <c r="F171">
        <v>3289</v>
      </c>
      <c r="G171">
        <v>16.600000000000001</v>
      </c>
      <c r="I171" s="103">
        <f t="shared" si="23"/>
        <v>120.52836523456975</v>
      </c>
      <c r="J171" s="104">
        <f t="shared" si="20"/>
        <v>25.190428334025079</v>
      </c>
      <c r="K171" s="76">
        <f t="shared" si="24"/>
        <v>252.77423549810686</v>
      </c>
      <c r="L171" s="76">
        <f t="shared" si="21"/>
        <v>189.59679235092997</v>
      </c>
      <c r="M171" s="103">
        <f t="shared" si="25"/>
        <v>9.8793898884931561</v>
      </c>
      <c r="N171" s="103">
        <f t="shared" si="22"/>
        <v>308.73093401541115</v>
      </c>
    </row>
    <row r="172" spans="1:14">
      <c r="A172" s="102">
        <v>40387</v>
      </c>
      <c r="B172" t="s">
        <v>245</v>
      </c>
      <c r="C172">
        <v>25.204000000000001</v>
      </c>
      <c r="D172">
        <v>367.65699999999998</v>
      </c>
      <c r="E172">
        <v>28.41</v>
      </c>
      <c r="F172">
        <v>3286</v>
      </c>
      <c r="G172">
        <v>16.5</v>
      </c>
      <c r="I172" s="103">
        <f t="shared" si="23"/>
        <v>120.09603788456327</v>
      </c>
      <c r="J172" s="104">
        <f t="shared" si="20"/>
        <v>25.100071917873723</v>
      </c>
      <c r="K172" s="76">
        <f t="shared" si="24"/>
        <v>251.89774809392458</v>
      </c>
      <c r="L172" s="76">
        <f t="shared" si="21"/>
        <v>188.93937091697137</v>
      </c>
      <c r="M172" s="103">
        <f t="shared" si="25"/>
        <v>9.8630137685364154</v>
      </c>
      <c r="N172" s="103">
        <f t="shared" si="22"/>
        <v>308.21918026676298</v>
      </c>
    </row>
    <row r="173" spans="1:14">
      <c r="A173" s="102">
        <v>40387</v>
      </c>
      <c r="B173" t="s">
        <v>246</v>
      </c>
      <c r="C173">
        <v>25.370999999999999</v>
      </c>
      <c r="D173">
        <v>374.28699999999998</v>
      </c>
      <c r="E173">
        <v>28.21</v>
      </c>
      <c r="F173">
        <v>3290</v>
      </c>
      <c r="G173">
        <v>16.5</v>
      </c>
      <c r="I173" s="103">
        <f t="shared" si="23"/>
        <v>122.26167260584059</v>
      </c>
      <c r="J173" s="104">
        <f t="shared" si="20"/>
        <v>25.552689574620683</v>
      </c>
      <c r="K173" s="76">
        <f t="shared" si="24"/>
        <v>256.44010035710352</v>
      </c>
      <c r="L173" s="76">
        <f t="shared" si="21"/>
        <v>192.34642471392831</v>
      </c>
      <c r="M173" s="103">
        <f t="shared" si="25"/>
        <v>10.040868803971552</v>
      </c>
      <c r="N173" s="103">
        <f t="shared" si="22"/>
        <v>313.77715012411102</v>
      </c>
    </row>
    <row r="174" spans="1:14">
      <c r="A174" s="102">
        <v>40387</v>
      </c>
      <c r="B174" t="s">
        <v>247</v>
      </c>
      <c r="C174">
        <v>25.536999999999999</v>
      </c>
      <c r="D174">
        <v>370.62299999999999</v>
      </c>
      <c r="E174">
        <v>28.32</v>
      </c>
      <c r="F174">
        <v>3282</v>
      </c>
      <c r="G174">
        <v>16.5</v>
      </c>
      <c r="I174" s="103">
        <f t="shared" si="23"/>
        <v>121.06492426264418</v>
      </c>
      <c r="J174" s="104">
        <f t="shared" si="20"/>
        <v>25.302569170892635</v>
      </c>
      <c r="K174" s="76">
        <f t="shared" si="24"/>
        <v>253.929957491474</v>
      </c>
      <c r="L174" s="76">
        <f t="shared" si="21"/>
        <v>190.46365752949549</v>
      </c>
      <c r="M174" s="103">
        <f t="shared" si="25"/>
        <v>9.9425845841560321</v>
      </c>
      <c r="N174" s="103">
        <f t="shared" si="22"/>
        <v>310.70576825487598</v>
      </c>
    </row>
    <row r="175" spans="1:14">
      <c r="A175" s="102">
        <v>40387</v>
      </c>
      <c r="B175" t="s">
        <v>248</v>
      </c>
      <c r="C175">
        <v>25.704000000000001</v>
      </c>
      <c r="D175">
        <v>369.30099999999999</v>
      </c>
      <c r="E175">
        <v>28.36</v>
      </c>
      <c r="F175">
        <v>3281</v>
      </c>
      <c r="G175">
        <v>16.5</v>
      </c>
      <c r="I175" s="103">
        <f t="shared" si="23"/>
        <v>120.63317456105462</v>
      </c>
      <c r="J175" s="104">
        <f t="shared" si="20"/>
        <v>25.212333483260412</v>
      </c>
      <c r="K175" s="76">
        <f t="shared" si="24"/>
        <v>253.02437576299786</v>
      </c>
      <c r="L175" s="76">
        <f t="shared" si="21"/>
        <v>189.78441349739566</v>
      </c>
      <c r="M175" s="103">
        <f t="shared" si="25"/>
        <v>9.9071266845754273</v>
      </c>
      <c r="N175" s="103">
        <f t="shared" si="22"/>
        <v>309.5977088929821</v>
      </c>
    </row>
    <row r="176" spans="1:14">
      <c r="A176" s="102">
        <v>40387</v>
      </c>
      <c r="B176" t="s">
        <v>249</v>
      </c>
      <c r="C176">
        <v>25.870999999999999</v>
      </c>
      <c r="D176">
        <v>372.28300000000002</v>
      </c>
      <c r="E176">
        <v>28.27</v>
      </c>
      <c r="F176">
        <v>3278</v>
      </c>
      <c r="G176">
        <v>16.5</v>
      </c>
      <c r="I176" s="103">
        <f t="shared" si="23"/>
        <v>121.60717803253475</v>
      </c>
      <c r="J176" s="104">
        <f t="shared" si="20"/>
        <v>25.415900208799762</v>
      </c>
      <c r="K176" s="76">
        <f t="shared" si="24"/>
        <v>255.06731810666906</v>
      </c>
      <c r="L176" s="76">
        <f t="shared" si="21"/>
        <v>191.31675050379462</v>
      </c>
      <c r="M176" s="103">
        <f t="shared" si="25"/>
        <v>9.9871177468871135</v>
      </c>
      <c r="N176" s="103">
        <f t="shared" si="22"/>
        <v>312.0974295902223</v>
      </c>
    </row>
    <row r="177" spans="1:14">
      <c r="A177" s="102">
        <v>40387</v>
      </c>
      <c r="B177" t="s">
        <v>250</v>
      </c>
      <c r="C177">
        <v>26.038</v>
      </c>
      <c r="D177">
        <v>366.34800000000001</v>
      </c>
      <c r="E177">
        <v>28.45</v>
      </c>
      <c r="F177">
        <v>3275</v>
      </c>
      <c r="G177">
        <v>16.5</v>
      </c>
      <c r="I177" s="103">
        <f t="shared" si="23"/>
        <v>119.66835695729425</v>
      </c>
      <c r="J177" s="104">
        <f t="shared" si="20"/>
        <v>25.010686604074493</v>
      </c>
      <c r="K177" s="76">
        <f t="shared" si="24"/>
        <v>251.00070049452466</v>
      </c>
      <c r="L177" s="76">
        <f t="shared" si="21"/>
        <v>188.26652802577567</v>
      </c>
      <c r="M177" s="103">
        <f t="shared" si="25"/>
        <v>9.8278900213379465</v>
      </c>
      <c r="N177" s="103">
        <f t="shared" si="22"/>
        <v>307.1215631668108</v>
      </c>
    </row>
    <row r="178" spans="1:14">
      <c r="A178" s="102">
        <v>40387</v>
      </c>
      <c r="B178" t="s">
        <v>251</v>
      </c>
      <c r="C178">
        <v>26.204999999999998</v>
      </c>
      <c r="D178">
        <v>373.28300000000002</v>
      </c>
      <c r="E178">
        <v>28.24</v>
      </c>
      <c r="F178">
        <v>3272</v>
      </c>
      <c r="G178">
        <v>16.5</v>
      </c>
      <c r="I178" s="103">
        <f t="shared" si="23"/>
        <v>121.93390662100904</v>
      </c>
      <c r="J178" s="104">
        <f t="shared" si="20"/>
        <v>25.484186483790889</v>
      </c>
      <c r="K178" s="76">
        <f t="shared" si="24"/>
        <v>255.75262127839974</v>
      </c>
      <c r="L178" s="76">
        <f t="shared" si="21"/>
        <v>191.83077157438362</v>
      </c>
      <c r="M178" s="103">
        <f t="shared" si="25"/>
        <v>10.013950676794376</v>
      </c>
      <c r="N178" s="103">
        <f t="shared" si="22"/>
        <v>312.93595864982427</v>
      </c>
    </row>
    <row r="179" spans="1:14">
      <c r="A179" s="102">
        <v>40387</v>
      </c>
      <c r="B179" t="s">
        <v>252</v>
      </c>
      <c r="C179">
        <v>26.372</v>
      </c>
      <c r="D179">
        <v>373.952</v>
      </c>
      <c r="E179">
        <v>28.22</v>
      </c>
      <c r="F179">
        <v>3275</v>
      </c>
      <c r="G179">
        <v>16.5</v>
      </c>
      <c r="I179" s="103">
        <f t="shared" si="23"/>
        <v>122.15230175013441</v>
      </c>
      <c r="J179" s="104">
        <f t="shared" si="20"/>
        <v>25.52983106577809</v>
      </c>
      <c r="K179" s="76">
        <f t="shared" si="24"/>
        <v>256.21069834897094</v>
      </c>
      <c r="L179" s="76">
        <f t="shared" si="21"/>
        <v>192.17435858220767</v>
      </c>
      <c r="M179" s="103">
        <f t="shared" si="25"/>
        <v>10.031886607100548</v>
      </c>
      <c r="N179" s="103">
        <f t="shared" si="22"/>
        <v>313.49645647189209</v>
      </c>
    </row>
    <row r="180" spans="1:14">
      <c r="A180" s="102">
        <v>40387</v>
      </c>
      <c r="B180" t="s">
        <v>253</v>
      </c>
      <c r="C180">
        <v>26.539000000000001</v>
      </c>
      <c r="D180">
        <v>370.95400000000001</v>
      </c>
      <c r="E180">
        <v>28.31</v>
      </c>
      <c r="F180">
        <v>3273</v>
      </c>
      <c r="G180">
        <v>16.5</v>
      </c>
      <c r="I180" s="103">
        <f t="shared" si="23"/>
        <v>121.17314635458206</v>
      </c>
      <c r="J180" s="104">
        <f t="shared" si="20"/>
        <v>25.325187588107646</v>
      </c>
      <c r="K180" s="76">
        <f t="shared" si="24"/>
        <v>254.15695000291194</v>
      </c>
      <c r="L180" s="76">
        <f t="shared" si="21"/>
        <v>190.63391638507667</v>
      </c>
      <c r="M180" s="103">
        <f t="shared" si="25"/>
        <v>9.9514724375910397</v>
      </c>
      <c r="N180" s="103">
        <f t="shared" si="22"/>
        <v>310.98351367471997</v>
      </c>
    </row>
    <row r="181" spans="1:14">
      <c r="A181" s="102">
        <v>40387</v>
      </c>
      <c r="B181" t="s">
        <v>254</v>
      </c>
      <c r="C181">
        <v>26.706</v>
      </c>
      <c r="D181">
        <v>370.29199999999997</v>
      </c>
      <c r="E181">
        <v>28.33</v>
      </c>
      <c r="F181">
        <v>3267</v>
      </c>
      <c r="G181">
        <v>16.5</v>
      </c>
      <c r="I181" s="103">
        <f t="shared" si="23"/>
        <v>120.95681619177023</v>
      </c>
      <c r="J181" s="104">
        <f t="shared" si="20"/>
        <v>25.279974584079977</v>
      </c>
      <c r="K181" s="76">
        <f t="shared" si="24"/>
        <v>253.70320413571301</v>
      </c>
      <c r="L181" s="76">
        <f t="shared" si="21"/>
        <v>190.29357805591951</v>
      </c>
      <c r="M181" s="103">
        <f t="shared" si="25"/>
        <v>9.9337060948211509</v>
      </c>
      <c r="N181" s="103">
        <f t="shared" si="22"/>
        <v>310.42831546316097</v>
      </c>
    </row>
    <row r="182" spans="1:14">
      <c r="A182" s="102">
        <v>40387</v>
      </c>
      <c r="B182" t="s">
        <v>255</v>
      </c>
      <c r="C182">
        <v>26.873000000000001</v>
      </c>
      <c r="D182">
        <v>374.28699999999998</v>
      </c>
      <c r="E182">
        <v>28.21</v>
      </c>
      <c r="F182">
        <v>3266</v>
      </c>
      <c r="G182">
        <v>16.5</v>
      </c>
      <c r="I182" s="103">
        <f t="shared" si="23"/>
        <v>122.26167260584059</v>
      </c>
      <c r="J182" s="104">
        <f t="shared" si="20"/>
        <v>25.552689574620683</v>
      </c>
      <c r="K182" s="76">
        <f t="shared" si="24"/>
        <v>256.44010035710352</v>
      </c>
      <c r="L182" s="76">
        <f t="shared" si="21"/>
        <v>192.34642471392831</v>
      </c>
      <c r="M182" s="103">
        <f t="shared" si="25"/>
        <v>10.040868803971552</v>
      </c>
      <c r="N182" s="103">
        <f t="shared" si="22"/>
        <v>313.77715012411102</v>
      </c>
    </row>
    <row r="183" spans="1:14">
      <c r="A183" s="102">
        <v>40387</v>
      </c>
      <c r="B183" t="s">
        <v>256</v>
      </c>
      <c r="C183">
        <v>27.04</v>
      </c>
      <c r="D183">
        <v>375.29300000000001</v>
      </c>
      <c r="E183">
        <v>28.18</v>
      </c>
      <c r="F183">
        <v>3266</v>
      </c>
      <c r="G183">
        <v>16.5</v>
      </c>
      <c r="I183" s="103">
        <f t="shared" si="23"/>
        <v>122.59048022439936</v>
      </c>
      <c r="J183" s="104">
        <f t="shared" si="20"/>
        <v>25.621410366899465</v>
      </c>
      <c r="K183" s="76">
        <f t="shared" si="24"/>
        <v>257.12976423053368</v>
      </c>
      <c r="L183" s="76">
        <f t="shared" si="21"/>
        <v>192.86371658881029</v>
      </c>
      <c r="M183" s="103">
        <f t="shared" si="25"/>
        <v>10.067872476417115</v>
      </c>
      <c r="N183" s="103">
        <f t="shared" si="22"/>
        <v>314.62101488803484</v>
      </c>
    </row>
    <row r="184" spans="1:14">
      <c r="A184" s="102">
        <v>40387</v>
      </c>
      <c r="B184" t="s">
        <v>257</v>
      </c>
      <c r="C184">
        <v>27.207000000000001</v>
      </c>
      <c r="D184">
        <v>373.61700000000002</v>
      </c>
      <c r="E184">
        <v>28.23</v>
      </c>
      <c r="F184">
        <v>3268</v>
      </c>
      <c r="G184">
        <v>16.5</v>
      </c>
      <c r="I184" s="103">
        <f t="shared" si="23"/>
        <v>122.0430464741702</v>
      </c>
      <c r="J184" s="104">
        <f t="shared" si="20"/>
        <v>25.506996713101572</v>
      </c>
      <c r="K184" s="76">
        <f t="shared" si="24"/>
        <v>255.98153876579445</v>
      </c>
      <c r="L184" s="76">
        <f t="shared" si="21"/>
        <v>192.00247428466002</v>
      </c>
      <c r="M184" s="103">
        <f t="shared" si="25"/>
        <v>10.022913902337745</v>
      </c>
      <c r="N184" s="103">
        <f t="shared" si="22"/>
        <v>313.21605944805452</v>
      </c>
    </row>
    <row r="185" spans="1:14">
      <c r="A185" s="102">
        <v>40387</v>
      </c>
      <c r="B185" t="s">
        <v>258</v>
      </c>
      <c r="C185">
        <v>27.373000000000001</v>
      </c>
      <c r="D185">
        <v>373.61700000000002</v>
      </c>
      <c r="E185">
        <v>28.23</v>
      </c>
      <c r="F185">
        <v>3259</v>
      </c>
      <c r="G185">
        <v>16.5</v>
      </c>
      <c r="I185" s="103">
        <f t="shared" si="23"/>
        <v>122.0430464741702</v>
      </c>
      <c r="J185" s="104">
        <f t="shared" si="20"/>
        <v>25.506996713101572</v>
      </c>
      <c r="K185" s="76">
        <f t="shared" si="24"/>
        <v>255.98153876579445</v>
      </c>
      <c r="L185" s="76">
        <f t="shared" si="21"/>
        <v>192.00247428466002</v>
      </c>
      <c r="M185" s="103">
        <f t="shared" si="25"/>
        <v>10.022913902337745</v>
      </c>
      <c r="N185" s="103">
        <f t="shared" si="22"/>
        <v>313.21605944805452</v>
      </c>
    </row>
    <row r="186" spans="1:14">
      <c r="A186" s="102">
        <v>40387</v>
      </c>
      <c r="B186" t="s">
        <v>259</v>
      </c>
      <c r="C186">
        <v>27.54</v>
      </c>
      <c r="D186">
        <v>374.95699999999999</v>
      </c>
      <c r="E186">
        <v>28.19</v>
      </c>
      <c r="F186">
        <v>3257</v>
      </c>
      <c r="G186">
        <v>16.5</v>
      </c>
      <c r="I186" s="103">
        <f t="shared" si="23"/>
        <v>122.4807616854343</v>
      </c>
      <c r="J186" s="104">
        <f t="shared" si="20"/>
        <v>25.598479192255766</v>
      </c>
      <c r="K186" s="76">
        <f t="shared" si="24"/>
        <v>256.89963296745225</v>
      </c>
      <c r="L186" s="76">
        <f t="shared" si="21"/>
        <v>192.69110346938407</v>
      </c>
      <c r="M186" s="103">
        <f t="shared" si="25"/>
        <v>10.058861725691797</v>
      </c>
      <c r="N186" s="103">
        <f t="shared" si="22"/>
        <v>314.33942892786865</v>
      </c>
    </row>
    <row r="187" spans="1:14">
      <c r="A187" s="102">
        <v>40387</v>
      </c>
      <c r="B187" t="s">
        <v>260</v>
      </c>
      <c r="C187">
        <v>27.707000000000001</v>
      </c>
      <c r="D187">
        <v>376.303</v>
      </c>
      <c r="E187">
        <v>28.15</v>
      </c>
      <c r="F187">
        <v>3254</v>
      </c>
      <c r="G187">
        <v>16.5</v>
      </c>
      <c r="I187" s="103">
        <f t="shared" si="23"/>
        <v>122.92033373348518</v>
      </c>
      <c r="J187" s="104">
        <f t="shared" si="20"/>
        <v>25.690349750298402</v>
      </c>
      <c r="K187" s="76">
        <f t="shared" si="24"/>
        <v>257.82162182719696</v>
      </c>
      <c r="L187" s="76">
        <f t="shared" si="21"/>
        <v>193.38265389597888</v>
      </c>
      <c r="M187" s="103">
        <f t="shared" si="25"/>
        <v>10.094962043725246</v>
      </c>
      <c r="N187" s="103">
        <f t="shared" si="22"/>
        <v>315.46756386641397</v>
      </c>
    </row>
    <row r="188" spans="1:14">
      <c r="A188" s="102">
        <v>40387</v>
      </c>
      <c r="B188" t="s">
        <v>261</v>
      </c>
      <c r="C188">
        <v>27.873999999999999</v>
      </c>
      <c r="D188">
        <v>373.61700000000002</v>
      </c>
      <c r="E188">
        <v>28.23</v>
      </c>
      <c r="F188">
        <v>3255</v>
      </c>
      <c r="G188">
        <v>16.5</v>
      </c>
      <c r="I188" s="103">
        <f t="shared" si="23"/>
        <v>122.0430464741702</v>
      </c>
      <c r="J188" s="104">
        <f t="shared" si="20"/>
        <v>25.506996713101572</v>
      </c>
      <c r="K188" s="76">
        <f t="shared" si="24"/>
        <v>255.98153876579445</v>
      </c>
      <c r="L188" s="76">
        <f t="shared" si="21"/>
        <v>192.00247428466002</v>
      </c>
      <c r="M188" s="103">
        <f t="shared" si="25"/>
        <v>10.022913902337745</v>
      </c>
      <c r="N188" s="103">
        <f t="shared" si="22"/>
        <v>313.21605944805452</v>
      </c>
    </row>
    <row r="189" spans="1:14">
      <c r="A189" s="102">
        <v>40387</v>
      </c>
      <c r="B189" t="s">
        <v>262</v>
      </c>
      <c r="C189">
        <v>28.041</v>
      </c>
      <c r="D189">
        <v>379.69200000000001</v>
      </c>
      <c r="E189">
        <v>28.05</v>
      </c>
      <c r="F189">
        <v>3247</v>
      </c>
      <c r="G189">
        <v>16.5</v>
      </c>
      <c r="I189" s="103">
        <f t="shared" si="23"/>
        <v>124.0274541372483</v>
      </c>
      <c r="J189" s="104">
        <f t="shared" si="20"/>
        <v>25.92173791468489</v>
      </c>
      <c r="K189" s="76">
        <f t="shared" si="24"/>
        <v>260.14377284474199</v>
      </c>
      <c r="L189" s="76">
        <f t="shared" si="21"/>
        <v>195.12441520884923</v>
      </c>
      <c r="M189" s="103">
        <f t="shared" si="25"/>
        <v>10.185885474490206</v>
      </c>
      <c r="N189" s="103">
        <f t="shared" si="22"/>
        <v>318.30892107781892</v>
      </c>
    </row>
    <row r="190" spans="1:14">
      <c r="A190" s="102">
        <v>40387</v>
      </c>
      <c r="B190" t="s">
        <v>263</v>
      </c>
      <c r="C190">
        <v>28.207999999999998</v>
      </c>
      <c r="D190">
        <v>373.952</v>
      </c>
      <c r="E190">
        <v>28.22</v>
      </c>
      <c r="F190">
        <v>3250</v>
      </c>
      <c r="G190">
        <v>16.5</v>
      </c>
      <c r="I190" s="103">
        <f t="shared" si="23"/>
        <v>122.15230175013441</v>
      </c>
      <c r="J190" s="104">
        <f t="shared" si="20"/>
        <v>25.52983106577809</v>
      </c>
      <c r="K190" s="76">
        <f t="shared" si="24"/>
        <v>256.21069834897094</v>
      </c>
      <c r="L190" s="76">
        <f t="shared" si="21"/>
        <v>192.17435858220767</v>
      </c>
      <c r="M190" s="103">
        <f t="shared" si="25"/>
        <v>10.031886607100548</v>
      </c>
      <c r="N190" s="103">
        <f t="shared" si="22"/>
        <v>313.49645647189209</v>
      </c>
    </row>
    <row r="191" spans="1:14">
      <c r="A191" s="102">
        <v>40387</v>
      </c>
      <c r="B191" t="s">
        <v>264</v>
      </c>
      <c r="C191">
        <v>28.375</v>
      </c>
      <c r="D191">
        <v>376.64</v>
      </c>
      <c r="E191">
        <v>28.14</v>
      </c>
      <c r="F191">
        <v>3245</v>
      </c>
      <c r="G191">
        <v>16.5</v>
      </c>
      <c r="I191" s="103">
        <f t="shared" si="23"/>
        <v>123.03051806185105</v>
      </c>
      <c r="J191" s="104">
        <f t="shared" si="20"/>
        <v>25.713378274926868</v>
      </c>
      <c r="K191" s="76">
        <f t="shared" si="24"/>
        <v>258.05273006922971</v>
      </c>
      <c r="L191" s="76">
        <f t="shared" si="21"/>
        <v>193.55599981190628</v>
      </c>
      <c r="M191" s="103">
        <f t="shared" si="25"/>
        <v>10.104011047896339</v>
      </c>
      <c r="N191" s="103">
        <f t="shared" si="22"/>
        <v>315.75034524676062</v>
      </c>
    </row>
    <row r="192" spans="1:14">
      <c r="A192" s="102">
        <v>40387</v>
      </c>
      <c r="B192" t="s">
        <v>265</v>
      </c>
      <c r="C192">
        <v>28.542000000000002</v>
      </c>
      <c r="D192">
        <v>379.012</v>
      </c>
      <c r="E192">
        <v>28.07</v>
      </c>
      <c r="F192">
        <v>3243</v>
      </c>
      <c r="G192">
        <v>16.5</v>
      </c>
      <c r="I192" s="103">
        <f t="shared" si="23"/>
        <v>123.80508891700475</v>
      </c>
      <c r="J192" s="104">
        <f t="shared" si="20"/>
        <v>25.875263583653989</v>
      </c>
      <c r="K192" s="76">
        <f t="shared" si="24"/>
        <v>259.67736863007843</v>
      </c>
      <c r="L192" s="76">
        <f t="shared" si="21"/>
        <v>194.77458231205534</v>
      </c>
      <c r="M192" s="103">
        <f t="shared" si="25"/>
        <v>10.167623496263966</v>
      </c>
      <c r="N192" s="103">
        <f t="shared" si="22"/>
        <v>317.73823425824895</v>
      </c>
    </row>
    <row r="193" spans="1:14">
      <c r="A193" s="102">
        <v>40387</v>
      </c>
      <c r="B193" t="s">
        <v>266</v>
      </c>
      <c r="C193">
        <v>28.709</v>
      </c>
      <c r="D193">
        <v>376.64</v>
      </c>
      <c r="E193">
        <v>28.14</v>
      </c>
      <c r="F193">
        <v>3242</v>
      </c>
      <c r="G193">
        <v>16.5</v>
      </c>
      <c r="I193" s="103">
        <f t="shared" si="23"/>
        <v>123.03051806185105</v>
      </c>
      <c r="J193" s="104">
        <f t="shared" si="20"/>
        <v>25.713378274926868</v>
      </c>
      <c r="K193" s="76">
        <f t="shared" si="24"/>
        <v>258.05273006922971</v>
      </c>
      <c r="L193" s="76">
        <f t="shared" si="21"/>
        <v>193.55599981190628</v>
      </c>
      <c r="M193" s="103">
        <f t="shared" si="25"/>
        <v>10.104011047896339</v>
      </c>
      <c r="N193" s="103">
        <f t="shared" si="22"/>
        <v>315.75034524676062</v>
      </c>
    </row>
    <row r="194" spans="1:14">
      <c r="A194" s="102">
        <v>40387</v>
      </c>
      <c r="B194" t="s">
        <v>267</v>
      </c>
      <c r="C194">
        <v>28.876000000000001</v>
      </c>
      <c r="D194">
        <v>377.654</v>
      </c>
      <c r="E194">
        <v>28.11</v>
      </c>
      <c r="F194">
        <v>3242</v>
      </c>
      <c r="G194">
        <v>16.5</v>
      </c>
      <c r="I194" s="103">
        <f t="shared" si="23"/>
        <v>123.36177274708673</v>
      </c>
      <c r="J194" s="104">
        <f t="shared" si="20"/>
        <v>25.782610504141125</v>
      </c>
      <c r="K194" s="76">
        <f t="shared" si="24"/>
        <v>258.74752658979969</v>
      </c>
      <c r="L194" s="76">
        <f t="shared" si="21"/>
        <v>194.07714149937721</v>
      </c>
      <c r="M194" s="103">
        <f t="shared" si="25"/>
        <v>10.131215688273505</v>
      </c>
      <c r="N194" s="103">
        <f t="shared" si="22"/>
        <v>316.60049025854704</v>
      </c>
    </row>
    <row r="195" spans="1:14">
      <c r="A195" s="102">
        <v>40387</v>
      </c>
      <c r="B195" t="s">
        <v>268</v>
      </c>
      <c r="C195">
        <v>29.042999999999999</v>
      </c>
      <c r="D195">
        <v>376.64</v>
      </c>
      <c r="E195">
        <v>28.14</v>
      </c>
      <c r="F195">
        <v>3232</v>
      </c>
      <c r="G195">
        <v>16.5</v>
      </c>
      <c r="I195" s="103">
        <f t="shared" si="23"/>
        <v>123.03051806185105</v>
      </c>
      <c r="J195" s="104">
        <f t="shared" si="20"/>
        <v>25.713378274926868</v>
      </c>
      <c r="K195" s="76">
        <f t="shared" si="24"/>
        <v>258.05273006922971</v>
      </c>
      <c r="L195" s="76">
        <f t="shared" si="21"/>
        <v>193.55599981190628</v>
      </c>
      <c r="M195" s="103">
        <f t="shared" si="25"/>
        <v>10.104011047896339</v>
      </c>
      <c r="N195" s="103">
        <f t="shared" si="22"/>
        <v>315.75034524676062</v>
      </c>
    </row>
    <row r="196" spans="1:14">
      <c r="A196" s="102">
        <v>40387</v>
      </c>
      <c r="B196" t="s">
        <v>269</v>
      </c>
      <c r="C196">
        <v>29.21</v>
      </c>
      <c r="D196">
        <v>382.43</v>
      </c>
      <c r="E196">
        <v>27.97</v>
      </c>
      <c r="F196">
        <v>3233</v>
      </c>
      <c r="G196">
        <v>16.5</v>
      </c>
      <c r="I196" s="103">
        <f t="shared" si="23"/>
        <v>124.92165934173578</v>
      </c>
      <c r="J196" s="104">
        <f t="shared" si="20"/>
        <v>26.108626802422776</v>
      </c>
      <c r="K196" s="76">
        <f t="shared" si="24"/>
        <v>262.0193407761401</v>
      </c>
      <c r="L196" s="76">
        <f t="shared" si="21"/>
        <v>196.53121073501754</v>
      </c>
      <c r="M196" s="103">
        <f t="shared" si="25"/>
        <v>10.259323019967221</v>
      </c>
      <c r="N196" s="103">
        <f t="shared" si="22"/>
        <v>320.60384437397568</v>
      </c>
    </row>
    <row r="197" spans="1:14">
      <c r="A197" s="102">
        <v>40387</v>
      </c>
      <c r="B197" t="s">
        <v>270</v>
      </c>
      <c r="C197">
        <v>29.376999999999999</v>
      </c>
      <c r="D197">
        <v>379.35199999999998</v>
      </c>
      <c r="E197">
        <v>28.06</v>
      </c>
      <c r="F197">
        <v>3233</v>
      </c>
      <c r="G197">
        <v>16.5</v>
      </c>
      <c r="I197" s="103">
        <f t="shared" si="23"/>
        <v>123.91621246532482</v>
      </c>
      <c r="J197" s="104">
        <f t="shared" si="20"/>
        <v>25.898488405252884</v>
      </c>
      <c r="K197" s="76">
        <f t="shared" si="24"/>
        <v>259.91044685709647</v>
      </c>
      <c r="L197" s="76">
        <f t="shared" si="21"/>
        <v>194.94940584231895</v>
      </c>
      <c r="M197" s="103">
        <f t="shared" si="25"/>
        <v>10.176749634864331</v>
      </c>
      <c r="N197" s="103">
        <f t="shared" si="22"/>
        <v>318.02342608951034</v>
      </c>
    </row>
    <row r="198" spans="1:14">
      <c r="A198" s="102">
        <v>40387</v>
      </c>
      <c r="B198" t="s">
        <v>271</v>
      </c>
      <c r="C198">
        <v>29.542999999999999</v>
      </c>
      <c r="D198">
        <v>377.654</v>
      </c>
      <c r="E198">
        <v>28.11</v>
      </c>
      <c r="F198">
        <v>3232</v>
      </c>
      <c r="G198">
        <v>16.5</v>
      </c>
      <c r="I198" s="103">
        <f t="shared" si="23"/>
        <v>123.36177274708673</v>
      </c>
      <c r="J198" s="104">
        <f t="shared" si="20"/>
        <v>25.782610504141125</v>
      </c>
      <c r="K198" s="76">
        <f t="shared" si="24"/>
        <v>258.74752658979969</v>
      </c>
      <c r="L198" s="76">
        <f t="shared" si="21"/>
        <v>194.07714149937721</v>
      </c>
      <c r="M198" s="103">
        <f t="shared" si="25"/>
        <v>10.131215688273505</v>
      </c>
      <c r="N198" s="103">
        <f t="shared" si="22"/>
        <v>316.60049025854704</v>
      </c>
    </row>
    <row r="199" spans="1:14">
      <c r="A199" s="102">
        <v>40387</v>
      </c>
      <c r="B199" t="s">
        <v>272</v>
      </c>
      <c r="C199">
        <v>29.71</v>
      </c>
      <c r="D199">
        <v>384.84399999999999</v>
      </c>
      <c r="E199">
        <v>27.9</v>
      </c>
      <c r="F199">
        <v>3225</v>
      </c>
      <c r="G199">
        <v>16.5</v>
      </c>
      <c r="I199" s="103">
        <f t="shared" si="23"/>
        <v>125.71036415971649</v>
      </c>
      <c r="J199" s="104">
        <f t="shared" si="20"/>
        <v>26.273466109380742</v>
      </c>
      <c r="K199" s="76">
        <f t="shared" si="24"/>
        <v>263.67362488958554</v>
      </c>
      <c r="L199" s="76">
        <f t="shared" si="21"/>
        <v>197.77202928967876</v>
      </c>
      <c r="M199" s="103">
        <f t="shared" si="25"/>
        <v>10.32409623493816</v>
      </c>
      <c r="N199" s="103">
        <f t="shared" si="22"/>
        <v>322.62800734181752</v>
      </c>
    </row>
    <row r="200" spans="1:14">
      <c r="A200" s="102">
        <v>40387</v>
      </c>
      <c r="B200" t="s">
        <v>273</v>
      </c>
      <c r="C200">
        <v>29.876999999999999</v>
      </c>
      <c r="D200">
        <v>382.08600000000001</v>
      </c>
      <c r="E200">
        <v>27.98</v>
      </c>
      <c r="F200">
        <v>3224</v>
      </c>
      <c r="G200">
        <v>16.5</v>
      </c>
      <c r="I200" s="103">
        <f t="shared" si="23"/>
        <v>124.8094668619843</v>
      </c>
      <c r="J200" s="104">
        <f t="shared" si="20"/>
        <v>26.085178574154721</v>
      </c>
      <c r="K200" s="76">
        <f t="shared" si="24"/>
        <v>261.78402049830021</v>
      </c>
      <c r="L200" s="76">
        <f t="shared" si="21"/>
        <v>196.35470552369466</v>
      </c>
      <c r="M200" s="103">
        <f t="shared" si="25"/>
        <v>10.250109094245721</v>
      </c>
      <c r="N200" s="103">
        <f t="shared" si="22"/>
        <v>320.31590919517879</v>
      </c>
    </row>
    <row r="201" spans="1:14">
      <c r="A201" s="102">
        <v>40387</v>
      </c>
      <c r="B201" t="s">
        <v>274</v>
      </c>
      <c r="C201">
        <v>30.027000000000001</v>
      </c>
      <c r="D201">
        <v>382.43</v>
      </c>
      <c r="E201">
        <v>27.97</v>
      </c>
      <c r="F201">
        <v>3221</v>
      </c>
      <c r="G201">
        <v>16.5</v>
      </c>
      <c r="I201" s="103">
        <f t="shared" si="23"/>
        <v>124.92165934173578</v>
      </c>
      <c r="J201" s="104">
        <f t="shared" si="20"/>
        <v>26.108626802422776</v>
      </c>
      <c r="K201" s="76">
        <f t="shared" si="24"/>
        <v>262.0193407761401</v>
      </c>
      <c r="L201" s="76">
        <f t="shared" si="21"/>
        <v>196.53121073501754</v>
      </c>
      <c r="M201" s="103">
        <f t="shared" si="25"/>
        <v>10.259323019967221</v>
      </c>
      <c r="N201" s="103">
        <f t="shared" si="22"/>
        <v>320.60384437397568</v>
      </c>
    </row>
    <row r="202" spans="1:14">
      <c r="A202" s="102">
        <v>40387</v>
      </c>
      <c r="B202" t="s">
        <v>275</v>
      </c>
      <c r="C202">
        <v>30.195</v>
      </c>
      <c r="D202">
        <v>381.74299999999999</v>
      </c>
      <c r="E202">
        <v>27.99</v>
      </c>
      <c r="F202">
        <v>3223</v>
      </c>
      <c r="G202">
        <v>16.5</v>
      </c>
      <c r="I202" s="103">
        <f t="shared" ref="I202:I239" si="26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SQRT((POWER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WER(($H$13+($B$15*(G202-$E$8))),2))*((TAN(E202*PI()/180))/(TAN(($B$7+($B$14*(G202-$E$7)))*PI()/180))-1))))/(2*((TAN(E202*PI()/180))/(TAN(($B$7+($B$14*(G202-$E$7)))*PI()/180))*1/$B$16*POWER(($H$13+($B$15*(G202-$E$8))),2)))</f>
        <v>124.69739380125539</v>
      </c>
      <c r="J202" s="104">
        <f t="shared" si="20"/>
        <v>26.061755304462377</v>
      </c>
      <c r="K202" s="76">
        <f t="shared" ref="K202:K239" si="27">($B$9-EXP(52.57-6690.9/(273.15+G202)-4.681*LN(273.15+G202)))*I202/100*0.2095</f>
        <v>261.54895069818957</v>
      </c>
      <c r="L202" s="76">
        <f t="shared" si="21"/>
        <v>196.17838818663805</v>
      </c>
      <c r="M202" s="103">
        <f t="shared" ref="M202:M239" si="28">(($B$9-EXP(52.57-6690.9/(273.15+G202)-4.681*LN(273.15+G202)))/1013)*I202/100*0.2095*((49-1.335*G202+0.02759*POWER(G202,2)-0.0003235*POWER(G202,3)+0.000001614*POWER(G202,4))
-($J$16*(5.516*10^-1-1.759*10^-2*G202+2.253*10^-4*POWER(G202,2)-2.654*10^-7*POWER(G202,3)+5.363*10^-8*POWER(G202,4))))*32/22.414</f>
        <v>10.240904975937386</v>
      </c>
      <c r="N202" s="103">
        <f t="shared" si="22"/>
        <v>320.02828049804333</v>
      </c>
    </row>
    <row r="203" spans="1:14">
      <c r="A203" s="102">
        <v>40387</v>
      </c>
      <c r="B203" t="s">
        <v>276</v>
      </c>
      <c r="C203">
        <v>30.361000000000001</v>
      </c>
      <c r="D203">
        <v>385.88499999999999</v>
      </c>
      <c r="E203">
        <v>27.87</v>
      </c>
      <c r="F203">
        <v>3213</v>
      </c>
      <c r="G203">
        <v>16.5</v>
      </c>
      <c r="I203" s="103">
        <f t="shared" si="26"/>
        <v>126.05018817870611</v>
      </c>
      <c r="J203" s="104">
        <f t="shared" si="20"/>
        <v>26.344489329349575</v>
      </c>
      <c r="K203" s="76">
        <f t="shared" si="27"/>
        <v>264.3863953243104</v>
      </c>
      <c r="L203" s="76">
        <f t="shared" si="21"/>
        <v>198.30665255870028</v>
      </c>
      <c r="M203" s="103">
        <f t="shared" si="28"/>
        <v>10.352004640887369</v>
      </c>
      <c r="N203" s="103">
        <f t="shared" si="22"/>
        <v>323.5001450277303</v>
      </c>
    </row>
    <row r="204" spans="1:14">
      <c r="A204" s="102">
        <v>40387</v>
      </c>
      <c r="B204" t="s">
        <v>277</v>
      </c>
      <c r="C204">
        <v>30.527999999999999</v>
      </c>
      <c r="D204">
        <v>384.15300000000002</v>
      </c>
      <c r="E204">
        <v>27.92</v>
      </c>
      <c r="F204">
        <v>3215</v>
      </c>
      <c r="G204">
        <v>16.5</v>
      </c>
      <c r="I204" s="103">
        <f t="shared" si="26"/>
        <v>125.48441874107706</v>
      </c>
      <c r="J204" s="104">
        <f t="shared" si="20"/>
        <v>26.226243516885106</v>
      </c>
      <c r="K204" s="76">
        <f t="shared" si="27"/>
        <v>263.19971131883045</v>
      </c>
      <c r="L204" s="76">
        <f t="shared" si="21"/>
        <v>197.41656389705409</v>
      </c>
      <c r="M204" s="103">
        <f t="shared" si="28"/>
        <v>10.305540229142862</v>
      </c>
      <c r="N204" s="103">
        <f t="shared" si="22"/>
        <v>322.04813216071443</v>
      </c>
    </row>
    <row r="205" spans="1:14">
      <c r="A205" s="102">
        <v>40387</v>
      </c>
      <c r="B205" t="s">
        <v>278</v>
      </c>
      <c r="C205">
        <v>30.695</v>
      </c>
      <c r="D205">
        <v>385.19099999999997</v>
      </c>
      <c r="E205">
        <v>27.89</v>
      </c>
      <c r="F205">
        <v>3210</v>
      </c>
      <c r="G205">
        <v>16.5</v>
      </c>
      <c r="I205" s="103">
        <f t="shared" si="26"/>
        <v>125.82351788219361</v>
      </c>
      <c r="J205" s="104">
        <f t="shared" si="20"/>
        <v>26.297115237378463</v>
      </c>
      <c r="K205" s="76">
        <f t="shared" si="27"/>
        <v>263.91096134449697</v>
      </c>
      <c r="L205" s="76">
        <f t="shared" si="21"/>
        <v>197.95004676234751</v>
      </c>
      <c r="M205" s="103">
        <f t="shared" si="28"/>
        <v>10.333389103732264</v>
      </c>
      <c r="N205" s="103">
        <f t="shared" si="22"/>
        <v>322.91840949163327</v>
      </c>
    </row>
    <row r="206" spans="1:14">
      <c r="A206" s="102">
        <v>40387</v>
      </c>
      <c r="B206" t="s">
        <v>279</v>
      </c>
      <c r="C206">
        <v>30.861999999999998</v>
      </c>
      <c r="D206">
        <v>384.84399999999999</v>
      </c>
      <c r="E206">
        <v>27.9</v>
      </c>
      <c r="F206">
        <v>3208</v>
      </c>
      <c r="G206">
        <v>16.5</v>
      </c>
      <c r="I206" s="103">
        <f t="shared" si="26"/>
        <v>125.71036415971649</v>
      </c>
      <c r="J206" s="104">
        <f t="shared" si="20"/>
        <v>26.273466109380742</v>
      </c>
      <c r="K206" s="76">
        <f t="shared" si="27"/>
        <v>263.67362488958554</v>
      </c>
      <c r="L206" s="76">
        <f t="shared" si="21"/>
        <v>197.77202928967876</v>
      </c>
      <c r="M206" s="103">
        <f t="shared" si="28"/>
        <v>10.32409623493816</v>
      </c>
      <c r="N206" s="103">
        <f t="shared" si="22"/>
        <v>322.62800734181752</v>
      </c>
    </row>
    <row r="207" spans="1:14">
      <c r="A207" s="102">
        <v>40387</v>
      </c>
      <c r="B207" t="s">
        <v>280</v>
      </c>
      <c r="C207">
        <v>31.029</v>
      </c>
      <c r="D207">
        <v>384.74400000000003</v>
      </c>
      <c r="E207">
        <v>27.86</v>
      </c>
      <c r="F207">
        <v>3207</v>
      </c>
      <c r="G207">
        <v>16.600000000000001</v>
      </c>
      <c r="I207" s="103">
        <f t="shared" si="26"/>
        <v>125.94187180374179</v>
      </c>
      <c r="J207" s="104">
        <f t="shared" si="20"/>
        <v>26.321851206982032</v>
      </c>
      <c r="K207" s="76">
        <f t="shared" si="27"/>
        <v>264.12753794872333</v>
      </c>
      <c r="L207" s="76">
        <f t="shared" si="21"/>
        <v>198.11249302344947</v>
      </c>
      <c r="M207" s="103">
        <f t="shared" si="28"/>
        <v>10.323120639812014</v>
      </c>
      <c r="N207" s="103">
        <f t="shared" si="22"/>
        <v>322.59751999412543</v>
      </c>
    </row>
    <row r="208" spans="1:14">
      <c r="A208" s="102">
        <v>40387</v>
      </c>
      <c r="B208" t="s">
        <v>281</v>
      </c>
      <c r="C208">
        <v>31.196000000000002</v>
      </c>
      <c r="D208">
        <v>381.64100000000002</v>
      </c>
      <c r="E208">
        <v>27.95</v>
      </c>
      <c r="F208">
        <v>3204</v>
      </c>
      <c r="G208">
        <v>16.600000000000001</v>
      </c>
      <c r="I208" s="103">
        <f t="shared" si="26"/>
        <v>124.92630573837435</v>
      </c>
      <c r="J208" s="104">
        <f t="shared" si="20"/>
        <v>26.109597899320239</v>
      </c>
      <c r="K208" s="76">
        <f t="shared" si="27"/>
        <v>261.99767469809791</v>
      </c>
      <c r="L208" s="76">
        <f t="shared" si="21"/>
        <v>196.51495979515602</v>
      </c>
      <c r="M208" s="103">
        <f t="shared" si="28"/>
        <v>10.239877387505709</v>
      </c>
      <c r="N208" s="103">
        <f t="shared" si="22"/>
        <v>319.99616835955339</v>
      </c>
    </row>
    <row r="209" spans="1:14">
      <c r="A209" s="102">
        <v>40387</v>
      </c>
      <c r="B209" t="s">
        <v>282</v>
      </c>
      <c r="C209">
        <v>31.363</v>
      </c>
      <c r="D209">
        <v>385.43700000000001</v>
      </c>
      <c r="E209">
        <v>27.84</v>
      </c>
      <c r="F209">
        <v>3204</v>
      </c>
      <c r="G209">
        <v>16.600000000000001</v>
      </c>
      <c r="I209" s="103">
        <f t="shared" si="26"/>
        <v>126.1688820030509</v>
      </c>
      <c r="J209" s="104">
        <f t="shared" si="20"/>
        <v>26.369296338637636</v>
      </c>
      <c r="K209" s="76">
        <f t="shared" si="27"/>
        <v>264.60362778424849</v>
      </c>
      <c r="L209" s="76">
        <f t="shared" si="21"/>
        <v>198.46959075340038</v>
      </c>
      <c r="M209" s="103">
        <f t="shared" si="28"/>
        <v>10.341728062747476</v>
      </c>
      <c r="N209" s="103">
        <f t="shared" si="22"/>
        <v>323.17900196085861</v>
      </c>
    </row>
    <row r="210" spans="1:14">
      <c r="A210" s="102">
        <v>40387</v>
      </c>
      <c r="B210" t="s">
        <v>283</v>
      </c>
      <c r="C210">
        <v>31.53</v>
      </c>
      <c r="D210">
        <v>384.74400000000003</v>
      </c>
      <c r="E210">
        <v>27.86</v>
      </c>
      <c r="F210">
        <v>3202</v>
      </c>
      <c r="G210">
        <v>16.600000000000001</v>
      </c>
      <c r="I210" s="103">
        <f t="shared" si="26"/>
        <v>125.94187180374179</v>
      </c>
      <c r="J210" s="104">
        <f t="shared" si="20"/>
        <v>26.321851206982032</v>
      </c>
      <c r="K210" s="76">
        <f t="shared" si="27"/>
        <v>264.12753794872333</v>
      </c>
      <c r="L210" s="76">
        <f t="shared" si="21"/>
        <v>198.11249302344947</v>
      </c>
      <c r="M210" s="103">
        <f t="shared" si="28"/>
        <v>10.323120639812014</v>
      </c>
      <c r="N210" s="103">
        <f t="shared" si="22"/>
        <v>322.59751999412543</v>
      </c>
    </row>
    <row r="211" spans="1:14">
      <c r="A211" s="102">
        <v>40387</v>
      </c>
      <c r="B211" t="s">
        <v>284</v>
      </c>
      <c r="C211">
        <v>31.696000000000002</v>
      </c>
      <c r="D211">
        <v>383.70600000000002</v>
      </c>
      <c r="E211">
        <v>27.89</v>
      </c>
      <c r="F211">
        <v>3203</v>
      </c>
      <c r="G211">
        <v>16.600000000000001</v>
      </c>
      <c r="I211" s="103">
        <f t="shared" si="26"/>
        <v>125.60226501564291</v>
      </c>
      <c r="J211" s="104">
        <f t="shared" si="20"/>
        <v>26.250873388269365</v>
      </c>
      <c r="K211" s="76">
        <f t="shared" si="27"/>
        <v>263.41530854061193</v>
      </c>
      <c r="L211" s="76">
        <f t="shared" si="21"/>
        <v>197.57827555888144</v>
      </c>
      <c r="M211" s="103">
        <f t="shared" si="28"/>
        <v>10.295283973630754</v>
      </c>
      <c r="N211" s="103">
        <f t="shared" si="22"/>
        <v>321.72762417596107</v>
      </c>
    </row>
    <row r="212" spans="1:14">
      <c r="A212" s="102">
        <v>40387</v>
      </c>
      <c r="B212" t="s">
        <v>285</v>
      </c>
      <c r="C212">
        <v>31.863</v>
      </c>
      <c r="D212">
        <v>386.48</v>
      </c>
      <c r="E212">
        <v>27.81</v>
      </c>
      <c r="F212">
        <v>3193</v>
      </c>
      <c r="G212">
        <v>16.600000000000001</v>
      </c>
      <c r="I212" s="103">
        <f t="shared" si="26"/>
        <v>126.51030913163633</v>
      </c>
      <c r="J212" s="104">
        <f t="shared" si="20"/>
        <v>26.440654608511991</v>
      </c>
      <c r="K212" s="76">
        <f t="shared" si="27"/>
        <v>265.31967484286849</v>
      </c>
      <c r="L212" s="76">
        <f t="shared" si="21"/>
        <v>199.0066716992458</v>
      </c>
      <c r="M212" s="103">
        <f t="shared" si="28"/>
        <v>10.369713937402288</v>
      </c>
      <c r="N212" s="103">
        <f t="shared" si="22"/>
        <v>324.0535605438215</v>
      </c>
    </row>
    <row r="213" spans="1:14">
      <c r="A213" s="102">
        <v>40387</v>
      </c>
      <c r="B213" t="s">
        <v>286</v>
      </c>
      <c r="C213">
        <v>32.03</v>
      </c>
      <c r="D213">
        <v>386.48</v>
      </c>
      <c r="E213">
        <v>27.81</v>
      </c>
      <c r="F213">
        <v>3195</v>
      </c>
      <c r="G213">
        <v>16.600000000000001</v>
      </c>
      <c r="I213" s="103">
        <f t="shared" si="26"/>
        <v>126.51030913163633</v>
      </c>
      <c r="J213" s="104">
        <f t="shared" ref="J213:J239" si="29">I213*20.9/100</f>
        <v>26.440654608511991</v>
      </c>
      <c r="K213" s="76">
        <f t="shared" si="27"/>
        <v>265.31967484286849</v>
      </c>
      <c r="L213" s="76">
        <f t="shared" ref="L213:L239" si="30">K213/1.33322</f>
        <v>199.0066716992458</v>
      </c>
      <c r="M213" s="103">
        <f t="shared" si="28"/>
        <v>10.369713937402288</v>
      </c>
      <c r="N213" s="103">
        <f t="shared" ref="N213:N239" si="31">M213*31.25</f>
        <v>324.0535605438215</v>
      </c>
    </row>
    <row r="214" spans="1:14">
      <c r="A214" s="102">
        <v>40387</v>
      </c>
      <c r="B214" t="s">
        <v>287</v>
      </c>
      <c r="C214">
        <v>32.197000000000003</v>
      </c>
      <c r="D214">
        <v>383.11799999999999</v>
      </c>
      <c r="E214">
        <v>27.95</v>
      </c>
      <c r="F214">
        <v>3197</v>
      </c>
      <c r="G214">
        <v>16.5</v>
      </c>
      <c r="I214" s="103">
        <f t="shared" si="26"/>
        <v>125.14640321072859</v>
      </c>
      <c r="J214" s="104">
        <f t="shared" si="29"/>
        <v>26.155598271042273</v>
      </c>
      <c r="K214" s="76">
        <f t="shared" si="27"/>
        <v>262.4907341334432</v>
      </c>
      <c r="L214" s="76">
        <f t="shared" si="30"/>
        <v>196.88478580687598</v>
      </c>
      <c r="M214" s="103">
        <f t="shared" si="28"/>
        <v>10.277780347230598</v>
      </c>
      <c r="N214" s="103">
        <f t="shared" si="31"/>
        <v>321.18063585095621</v>
      </c>
    </row>
    <row r="215" spans="1:14">
      <c r="A215" s="102">
        <v>40387</v>
      </c>
      <c r="B215" t="s">
        <v>288</v>
      </c>
      <c r="C215">
        <v>32.363999999999997</v>
      </c>
      <c r="D215">
        <v>386.58</v>
      </c>
      <c r="E215">
        <v>27.85</v>
      </c>
      <c r="F215">
        <v>3193</v>
      </c>
      <c r="G215">
        <v>16.5</v>
      </c>
      <c r="I215" s="103">
        <f t="shared" si="26"/>
        <v>126.27734338056922</v>
      </c>
      <c r="J215" s="104">
        <f t="shared" si="29"/>
        <v>26.391964766538969</v>
      </c>
      <c r="K215" s="76">
        <f t="shared" si="27"/>
        <v>264.86284637819222</v>
      </c>
      <c r="L215" s="76">
        <f t="shared" si="30"/>
        <v>198.66402122544832</v>
      </c>
      <c r="M215" s="103">
        <f t="shared" si="28"/>
        <v>10.370660001405792</v>
      </c>
      <c r="N215" s="103">
        <f t="shared" si="31"/>
        <v>324.08312504393098</v>
      </c>
    </row>
    <row r="216" spans="1:14">
      <c r="A216" s="102">
        <v>40387</v>
      </c>
      <c r="B216" t="s">
        <v>289</v>
      </c>
      <c r="C216">
        <v>32.530999999999999</v>
      </c>
      <c r="D216">
        <v>388.67500000000001</v>
      </c>
      <c r="E216">
        <v>27.79</v>
      </c>
      <c r="F216">
        <v>3188</v>
      </c>
      <c r="G216">
        <v>16.5</v>
      </c>
      <c r="I216" s="103">
        <f t="shared" si="26"/>
        <v>126.9617317133543</v>
      </c>
      <c r="J216" s="104">
        <f t="shared" si="29"/>
        <v>26.535001928091045</v>
      </c>
      <c r="K216" s="76">
        <f t="shared" si="27"/>
        <v>266.29832987029567</v>
      </c>
      <c r="L216" s="76">
        <f t="shared" si="30"/>
        <v>199.74072536437771</v>
      </c>
      <c r="M216" s="103">
        <f t="shared" si="28"/>
        <v>10.426866115014407</v>
      </c>
      <c r="N216" s="103">
        <f t="shared" si="31"/>
        <v>325.83956609420022</v>
      </c>
    </row>
    <row r="217" spans="1:14">
      <c r="A217" s="102">
        <v>40387</v>
      </c>
      <c r="B217" t="s">
        <v>290</v>
      </c>
      <c r="C217">
        <v>32.698</v>
      </c>
      <c r="D217">
        <v>390.78399999999999</v>
      </c>
      <c r="E217">
        <v>27.73</v>
      </c>
      <c r="F217">
        <v>3184</v>
      </c>
      <c r="G217">
        <v>16.5</v>
      </c>
      <c r="I217" s="103">
        <f t="shared" si="26"/>
        <v>127.65053222806065</v>
      </c>
      <c r="J217" s="104">
        <f t="shared" si="29"/>
        <v>26.678961235664673</v>
      </c>
      <c r="K217" s="76">
        <f t="shared" si="27"/>
        <v>267.74306777836262</v>
      </c>
      <c r="L217" s="76">
        <f t="shared" si="30"/>
        <v>200.82437090529891</v>
      </c>
      <c r="M217" s="103">
        <f t="shared" si="28"/>
        <v>10.483434583716546</v>
      </c>
      <c r="N217" s="103">
        <f t="shared" si="31"/>
        <v>327.60733074114205</v>
      </c>
    </row>
    <row r="218" spans="1:14">
      <c r="A218" s="102">
        <v>40387</v>
      </c>
      <c r="B218" t="s">
        <v>291</v>
      </c>
      <c r="C218">
        <v>32.865000000000002</v>
      </c>
      <c r="D218">
        <v>386.928</v>
      </c>
      <c r="E218">
        <v>27.84</v>
      </c>
      <c r="F218">
        <v>3191</v>
      </c>
      <c r="G218">
        <v>16.5</v>
      </c>
      <c r="I218" s="103">
        <f t="shared" si="26"/>
        <v>126.3911032356845</v>
      </c>
      <c r="J218" s="104">
        <f t="shared" si="29"/>
        <v>26.415740576258059</v>
      </c>
      <c r="K218" s="76">
        <f t="shared" si="27"/>
        <v>265.10145417768166</v>
      </c>
      <c r="L218" s="76">
        <f t="shared" si="30"/>
        <v>198.84299228760568</v>
      </c>
      <c r="M218" s="103">
        <f t="shared" si="28"/>
        <v>10.38000264948205</v>
      </c>
      <c r="N218" s="103">
        <f t="shared" si="31"/>
        <v>324.37508279631408</v>
      </c>
    </row>
    <row r="219" spans="1:14">
      <c r="A219" s="102">
        <v>40387</v>
      </c>
      <c r="B219" t="s">
        <v>292</v>
      </c>
      <c r="C219">
        <v>33.030999999999999</v>
      </c>
      <c r="D219">
        <v>390.07900000000001</v>
      </c>
      <c r="E219">
        <v>27.75</v>
      </c>
      <c r="F219">
        <v>3180</v>
      </c>
      <c r="G219">
        <v>16.5</v>
      </c>
      <c r="I219" s="103">
        <f t="shared" si="26"/>
        <v>127.42043957435114</v>
      </c>
      <c r="J219" s="104">
        <f t="shared" si="29"/>
        <v>26.630871871039385</v>
      </c>
      <c r="K219" s="76">
        <f t="shared" si="27"/>
        <v>267.26045550952074</v>
      </c>
      <c r="L219" s="76">
        <f t="shared" si="30"/>
        <v>200.46238093451998</v>
      </c>
      <c r="M219" s="103">
        <f t="shared" si="28"/>
        <v>10.464537981867306</v>
      </c>
      <c r="N219" s="103">
        <f t="shared" si="31"/>
        <v>327.01681193335332</v>
      </c>
    </row>
    <row r="220" spans="1:14">
      <c r="A220" s="102">
        <v>40387</v>
      </c>
      <c r="B220" t="s">
        <v>293</v>
      </c>
      <c r="C220">
        <v>33.198</v>
      </c>
      <c r="D220">
        <v>392.90600000000001</v>
      </c>
      <c r="E220">
        <v>27.67</v>
      </c>
      <c r="F220">
        <v>3186</v>
      </c>
      <c r="G220">
        <v>16.5</v>
      </c>
      <c r="I220" s="103">
        <f t="shared" si="26"/>
        <v>128.34378131932741</v>
      </c>
      <c r="J220" s="104">
        <f t="shared" si="29"/>
        <v>26.823850295739426</v>
      </c>
      <c r="K220" s="76">
        <f t="shared" si="27"/>
        <v>269.19713643902986</v>
      </c>
      <c r="L220" s="76">
        <f t="shared" si="30"/>
        <v>201.91501510555636</v>
      </c>
      <c r="M220" s="103">
        <f t="shared" si="28"/>
        <v>10.540368396460323</v>
      </c>
      <c r="N220" s="103">
        <f t="shared" si="31"/>
        <v>329.38651238938508</v>
      </c>
    </row>
    <row r="221" spans="1:14">
      <c r="A221" s="102">
        <v>40387</v>
      </c>
      <c r="B221" t="s">
        <v>294</v>
      </c>
      <c r="C221">
        <v>33.365000000000002</v>
      </c>
      <c r="D221">
        <v>388.32499999999999</v>
      </c>
      <c r="E221">
        <v>27.8</v>
      </c>
      <c r="F221">
        <v>3178</v>
      </c>
      <c r="G221">
        <v>16.5</v>
      </c>
      <c r="I221" s="103">
        <f t="shared" si="26"/>
        <v>126.84736156769932</v>
      </c>
      <c r="J221" s="104">
        <f t="shared" si="29"/>
        <v>26.511098567649157</v>
      </c>
      <c r="K221" s="76">
        <f t="shared" si="27"/>
        <v>266.0584420051577</v>
      </c>
      <c r="L221" s="76">
        <f t="shared" si="30"/>
        <v>199.56079417137283</v>
      </c>
      <c r="M221" s="103">
        <f t="shared" si="28"/>
        <v>10.417473346183943</v>
      </c>
      <c r="N221" s="103">
        <f t="shared" si="31"/>
        <v>325.5460420682482</v>
      </c>
    </row>
    <row r="222" spans="1:14">
      <c r="A222" s="102">
        <v>40387</v>
      </c>
      <c r="B222" t="s">
        <v>295</v>
      </c>
      <c r="C222">
        <v>33.533000000000001</v>
      </c>
      <c r="D222">
        <v>390.43099999999998</v>
      </c>
      <c r="E222">
        <v>27.74</v>
      </c>
      <c r="F222">
        <v>3183</v>
      </c>
      <c r="G222">
        <v>16.5</v>
      </c>
      <c r="I222" s="103">
        <f t="shared" si="26"/>
        <v>127.53542420036706</v>
      </c>
      <c r="J222" s="104">
        <f t="shared" si="29"/>
        <v>26.654903657876712</v>
      </c>
      <c r="K222" s="76">
        <f t="shared" si="27"/>
        <v>267.50163222832867</v>
      </c>
      <c r="L222" s="76">
        <f t="shared" si="30"/>
        <v>200.64327884994873</v>
      </c>
      <c r="M222" s="103">
        <f t="shared" si="28"/>
        <v>10.473981215545466</v>
      </c>
      <c r="N222" s="103">
        <f t="shared" si="31"/>
        <v>327.3119129857958</v>
      </c>
    </row>
    <row r="223" spans="1:14">
      <c r="A223" s="102">
        <v>40387</v>
      </c>
      <c r="B223" t="s">
        <v>296</v>
      </c>
      <c r="C223">
        <v>33.698999999999998</v>
      </c>
      <c r="D223">
        <v>391.84300000000002</v>
      </c>
      <c r="E223">
        <v>27.7</v>
      </c>
      <c r="F223">
        <v>3174</v>
      </c>
      <c r="G223">
        <v>16.5</v>
      </c>
      <c r="I223" s="103">
        <f t="shared" si="26"/>
        <v>127.99659841388132</v>
      </c>
      <c r="J223" s="104">
        <f t="shared" si="29"/>
        <v>26.75128906850119</v>
      </c>
      <c r="K223" s="76">
        <f t="shared" si="27"/>
        <v>268.46893096615122</v>
      </c>
      <c r="L223" s="76">
        <f t="shared" si="30"/>
        <v>201.36881457385218</v>
      </c>
      <c r="M223" s="103">
        <f t="shared" si="28"/>
        <v>10.511855634199954</v>
      </c>
      <c r="N223" s="103">
        <f t="shared" si="31"/>
        <v>328.49548856874856</v>
      </c>
    </row>
    <row r="224" spans="1:14">
      <c r="A224" s="102">
        <v>40387</v>
      </c>
      <c r="B224" t="s">
        <v>297</v>
      </c>
      <c r="C224">
        <v>33.866</v>
      </c>
      <c r="D224">
        <v>392.55200000000002</v>
      </c>
      <c r="E224">
        <v>27.68</v>
      </c>
      <c r="F224">
        <v>3175</v>
      </c>
      <c r="G224">
        <v>16.5</v>
      </c>
      <c r="I224" s="103">
        <f t="shared" si="26"/>
        <v>128.22792932059241</v>
      </c>
      <c r="J224" s="104">
        <f t="shared" si="29"/>
        <v>26.799637228003814</v>
      </c>
      <c r="K224" s="76">
        <f t="shared" si="27"/>
        <v>268.95414043260394</v>
      </c>
      <c r="L224" s="76">
        <f t="shared" si="30"/>
        <v>201.73275260842465</v>
      </c>
      <c r="M224" s="103">
        <f t="shared" si="28"/>
        <v>10.530853928882852</v>
      </c>
      <c r="N224" s="103">
        <f t="shared" si="31"/>
        <v>329.08918527758914</v>
      </c>
    </row>
    <row r="225" spans="1:14">
      <c r="A225" s="102">
        <v>40387</v>
      </c>
      <c r="B225" t="s">
        <v>298</v>
      </c>
      <c r="C225">
        <v>34.033000000000001</v>
      </c>
      <c r="D225">
        <v>397.649</v>
      </c>
      <c r="E225">
        <v>27.58</v>
      </c>
      <c r="F225">
        <v>3175</v>
      </c>
      <c r="G225">
        <v>16.399999999999999</v>
      </c>
      <c r="I225" s="103">
        <f t="shared" si="26"/>
        <v>129.6199763029025</v>
      </c>
      <c r="J225" s="104">
        <f t="shared" si="29"/>
        <v>27.090575047306618</v>
      </c>
      <c r="K225" s="76">
        <f t="shared" si="27"/>
        <v>271.90632674754335</v>
      </c>
      <c r="L225" s="76">
        <f t="shared" si="30"/>
        <v>203.94708056250531</v>
      </c>
      <c r="M225" s="103">
        <f t="shared" si="28"/>
        <v>10.665817970080104</v>
      </c>
      <c r="N225" s="103">
        <f t="shared" si="31"/>
        <v>333.30681156500327</v>
      </c>
    </row>
    <row r="226" spans="1:14">
      <c r="A226" s="102">
        <v>40387</v>
      </c>
      <c r="B226" t="s">
        <v>299</v>
      </c>
      <c r="C226">
        <v>34.200000000000003</v>
      </c>
      <c r="D226">
        <v>398.73</v>
      </c>
      <c r="E226">
        <v>27.55</v>
      </c>
      <c r="F226">
        <v>3174</v>
      </c>
      <c r="G226">
        <v>16.399999999999999</v>
      </c>
      <c r="I226" s="103">
        <f t="shared" si="26"/>
        <v>129.97227332201439</v>
      </c>
      <c r="J226" s="104">
        <f t="shared" si="29"/>
        <v>27.164205124301006</v>
      </c>
      <c r="K226" s="76">
        <f t="shared" si="27"/>
        <v>272.64534700601774</v>
      </c>
      <c r="L226" s="76">
        <f t="shared" si="30"/>
        <v>204.5013928729075</v>
      </c>
      <c r="M226" s="103">
        <f t="shared" si="28"/>
        <v>10.694806834176704</v>
      </c>
      <c r="N226" s="103">
        <f t="shared" si="31"/>
        <v>334.21271356802202</v>
      </c>
    </row>
    <row r="227" spans="1:14">
      <c r="A227" s="102">
        <v>40387</v>
      </c>
      <c r="B227" t="s">
        <v>300</v>
      </c>
      <c r="C227">
        <v>34.366999999999997</v>
      </c>
      <c r="D227">
        <v>395.14100000000002</v>
      </c>
      <c r="E227">
        <v>27.65</v>
      </c>
      <c r="F227">
        <v>3170</v>
      </c>
      <c r="G227">
        <v>16.399999999999999</v>
      </c>
      <c r="I227" s="103">
        <f t="shared" si="26"/>
        <v>128.80236407380059</v>
      </c>
      <c r="J227" s="104">
        <f t="shared" si="29"/>
        <v>26.919694091424322</v>
      </c>
      <c r="K227" s="76">
        <f t="shared" si="27"/>
        <v>270.19120578964822</v>
      </c>
      <c r="L227" s="76">
        <f t="shared" si="30"/>
        <v>202.66063049582831</v>
      </c>
      <c r="M227" s="103">
        <f t="shared" si="28"/>
        <v>10.598540506725735</v>
      </c>
      <c r="N227" s="103">
        <f t="shared" si="31"/>
        <v>331.2043908351792</v>
      </c>
    </row>
    <row r="228" spans="1:14">
      <c r="A228" s="102">
        <v>40387</v>
      </c>
      <c r="B228" t="s">
        <v>301</v>
      </c>
      <c r="C228">
        <v>34.533999999999999</v>
      </c>
      <c r="D228">
        <v>392.90600000000001</v>
      </c>
      <c r="E228">
        <v>27.67</v>
      </c>
      <c r="F228">
        <v>3165</v>
      </c>
      <c r="G228">
        <v>16.5</v>
      </c>
      <c r="I228" s="103">
        <f t="shared" si="26"/>
        <v>128.34378131932741</v>
      </c>
      <c r="J228" s="104">
        <f t="shared" si="29"/>
        <v>26.823850295739426</v>
      </c>
      <c r="K228" s="76">
        <f t="shared" si="27"/>
        <v>269.19713643902986</v>
      </c>
      <c r="L228" s="76">
        <f t="shared" si="30"/>
        <v>201.91501510555636</v>
      </c>
      <c r="M228" s="103">
        <f t="shared" si="28"/>
        <v>10.540368396460323</v>
      </c>
      <c r="N228" s="103">
        <f t="shared" si="31"/>
        <v>329.38651238938508</v>
      </c>
    </row>
    <row r="229" spans="1:14">
      <c r="A229" s="102">
        <v>40387</v>
      </c>
      <c r="B229" t="s">
        <v>302</v>
      </c>
      <c r="C229">
        <v>34.701000000000001</v>
      </c>
      <c r="D229">
        <v>397.29</v>
      </c>
      <c r="E229">
        <v>27.59</v>
      </c>
      <c r="F229">
        <v>3166</v>
      </c>
      <c r="G229">
        <v>16.399999999999999</v>
      </c>
      <c r="I229" s="103">
        <f t="shared" si="26"/>
        <v>129.50279689279083</v>
      </c>
      <c r="J229" s="104">
        <f t="shared" si="29"/>
        <v>27.066084550593281</v>
      </c>
      <c r="K229" s="76">
        <f t="shared" si="27"/>
        <v>271.66051723667402</v>
      </c>
      <c r="L229" s="76">
        <f t="shared" si="30"/>
        <v>203.76270775766491</v>
      </c>
      <c r="M229" s="103">
        <f t="shared" si="28"/>
        <v>10.656175827767315</v>
      </c>
      <c r="N229" s="103">
        <f t="shared" si="31"/>
        <v>333.00549461772863</v>
      </c>
    </row>
    <row r="230" spans="1:14">
      <c r="A230" s="102">
        <v>40387</v>
      </c>
      <c r="B230" t="s">
        <v>303</v>
      </c>
      <c r="C230">
        <v>34.866999999999997</v>
      </c>
      <c r="D230">
        <v>395.4</v>
      </c>
      <c r="E230">
        <v>27.6</v>
      </c>
      <c r="F230">
        <v>3163</v>
      </c>
      <c r="G230">
        <v>16.5</v>
      </c>
      <c r="I230" s="103">
        <f t="shared" si="26"/>
        <v>129.15824345331839</v>
      </c>
      <c r="J230" s="104">
        <f t="shared" si="29"/>
        <v>26.994072881743541</v>
      </c>
      <c r="K230" s="76">
        <f t="shared" si="27"/>
        <v>270.90544573110913</v>
      </c>
      <c r="L230" s="76">
        <f t="shared" si="30"/>
        <v>203.19635598859085</v>
      </c>
      <c r="M230" s="103">
        <f t="shared" si="28"/>
        <v>10.607256958173128</v>
      </c>
      <c r="N230" s="103">
        <f t="shared" si="31"/>
        <v>331.47677994291024</v>
      </c>
    </row>
    <row r="231" spans="1:14">
      <c r="A231" s="102">
        <v>40387</v>
      </c>
      <c r="B231" t="s">
        <v>304</v>
      </c>
      <c r="C231">
        <v>35.033999999999999</v>
      </c>
      <c r="D231">
        <v>395.75700000000001</v>
      </c>
      <c r="E231">
        <v>27.59</v>
      </c>
      <c r="F231">
        <v>3161</v>
      </c>
      <c r="G231">
        <v>16.5</v>
      </c>
      <c r="I231" s="103">
        <f t="shared" si="26"/>
        <v>129.27509698241343</v>
      </c>
      <c r="J231" s="104">
        <f t="shared" si="29"/>
        <v>27.018495269324404</v>
      </c>
      <c r="K231" s="76">
        <f t="shared" si="27"/>
        <v>271.15054241668139</v>
      </c>
      <c r="L231" s="76">
        <f t="shared" si="30"/>
        <v>203.38019412901201</v>
      </c>
      <c r="M231" s="103">
        <f t="shared" si="28"/>
        <v>10.616853677487669</v>
      </c>
      <c r="N231" s="103">
        <f t="shared" si="31"/>
        <v>331.77667742148964</v>
      </c>
    </row>
    <row r="232" spans="1:14">
      <c r="A232" s="102">
        <v>40387</v>
      </c>
      <c r="B232" t="s">
        <v>305</v>
      </c>
      <c r="C232">
        <v>35.201000000000001</v>
      </c>
      <c r="D232">
        <v>398.00900000000001</v>
      </c>
      <c r="E232">
        <v>27.57</v>
      </c>
      <c r="F232">
        <v>3167</v>
      </c>
      <c r="G232">
        <v>16.399999999999999</v>
      </c>
      <c r="I232" s="103">
        <f t="shared" si="26"/>
        <v>129.73728206203688</v>
      </c>
      <c r="J232" s="104">
        <f t="shared" si="29"/>
        <v>27.115091950965706</v>
      </c>
      <c r="K232" s="76">
        <f t="shared" si="27"/>
        <v>272.15240130319688</v>
      </c>
      <c r="L232" s="76">
        <f t="shared" si="30"/>
        <v>204.13165216783193</v>
      </c>
      <c r="M232" s="103">
        <f t="shared" si="28"/>
        <v>10.675470509059476</v>
      </c>
      <c r="N232" s="103">
        <f t="shared" si="31"/>
        <v>333.60845340810863</v>
      </c>
    </row>
    <row r="233" spans="1:14">
      <c r="A233" s="102">
        <v>40387</v>
      </c>
      <c r="B233" t="s">
        <v>306</v>
      </c>
      <c r="C233">
        <v>35.368000000000002</v>
      </c>
      <c r="D233">
        <v>398.36900000000003</v>
      </c>
      <c r="E233">
        <v>27.56</v>
      </c>
      <c r="F233">
        <v>3152</v>
      </c>
      <c r="G233">
        <v>16.399999999999999</v>
      </c>
      <c r="I233" s="103">
        <f t="shared" si="26"/>
        <v>129.85471434378778</v>
      </c>
      <c r="J233" s="104">
        <f t="shared" si="29"/>
        <v>27.13963529785164</v>
      </c>
      <c r="K233" s="76">
        <f t="shared" si="27"/>
        <v>272.39874126778574</v>
      </c>
      <c r="L233" s="76">
        <f t="shared" si="30"/>
        <v>204.31642284678128</v>
      </c>
      <c r="M233" s="103">
        <f t="shared" si="28"/>
        <v>10.685133458989657</v>
      </c>
      <c r="N233" s="103">
        <f t="shared" si="31"/>
        <v>333.91042059342681</v>
      </c>
    </row>
    <row r="234" spans="1:14">
      <c r="A234" s="102">
        <v>40387</v>
      </c>
      <c r="B234" t="s">
        <v>307</v>
      </c>
      <c r="C234">
        <v>35.534999999999997</v>
      </c>
      <c r="D234">
        <v>400.80599999999998</v>
      </c>
      <c r="E234">
        <v>27.45</v>
      </c>
      <c r="F234">
        <v>3160</v>
      </c>
      <c r="G234">
        <v>16.5</v>
      </c>
      <c r="I234" s="103">
        <f t="shared" si="26"/>
        <v>130.92435194361278</v>
      </c>
      <c r="J234" s="104">
        <f t="shared" si="29"/>
        <v>27.363189556215069</v>
      </c>
      <c r="K234" s="76">
        <f t="shared" si="27"/>
        <v>274.60980400496271</v>
      </c>
      <c r="L234" s="76">
        <f t="shared" si="30"/>
        <v>205.97486086689571</v>
      </c>
      <c r="M234" s="103">
        <f t="shared" si="28"/>
        <v>10.752300480535171</v>
      </c>
      <c r="N234" s="103">
        <f t="shared" si="31"/>
        <v>336.00939001672407</v>
      </c>
    </row>
    <row r="235" spans="1:14">
      <c r="A235" s="102">
        <v>40387</v>
      </c>
      <c r="B235" t="s">
        <v>308</v>
      </c>
      <c r="C235">
        <v>35.701999999999998</v>
      </c>
      <c r="D235">
        <v>398.27199999999999</v>
      </c>
      <c r="E235">
        <v>27.52</v>
      </c>
      <c r="F235">
        <v>3156</v>
      </c>
      <c r="G235">
        <v>16.5</v>
      </c>
      <c r="I235" s="103">
        <f t="shared" si="26"/>
        <v>130.09660844832663</v>
      </c>
      <c r="J235" s="104">
        <f t="shared" si="29"/>
        <v>27.190191165700266</v>
      </c>
      <c r="K235" s="76">
        <f t="shared" si="27"/>
        <v>272.87363746579354</v>
      </c>
      <c r="L235" s="76">
        <f t="shared" si="30"/>
        <v>204.67262527249329</v>
      </c>
      <c r="M235" s="103">
        <f t="shared" si="28"/>
        <v>10.684321173019041</v>
      </c>
      <c r="N235" s="103">
        <f t="shared" si="31"/>
        <v>333.88503665684505</v>
      </c>
    </row>
    <row r="236" spans="1:14">
      <c r="A236" s="102">
        <v>40387</v>
      </c>
      <c r="B236" t="s">
        <v>309</v>
      </c>
      <c r="C236">
        <v>35.869</v>
      </c>
      <c r="D236">
        <v>402.99400000000003</v>
      </c>
      <c r="E236">
        <v>27.39</v>
      </c>
      <c r="F236">
        <v>3153</v>
      </c>
      <c r="G236">
        <v>16.5</v>
      </c>
      <c r="I236" s="103">
        <f t="shared" si="26"/>
        <v>131.63885223061089</v>
      </c>
      <c r="J236" s="104">
        <f t="shared" si="29"/>
        <v>27.512520116197674</v>
      </c>
      <c r="K236" s="76">
        <f t="shared" si="27"/>
        <v>276.10844639548259</v>
      </c>
      <c r="L236" s="76">
        <f t="shared" si="30"/>
        <v>207.09893820635946</v>
      </c>
      <c r="M236" s="103">
        <f t="shared" si="28"/>
        <v>10.810979570140603</v>
      </c>
      <c r="N236" s="103">
        <f t="shared" si="31"/>
        <v>337.84311156689387</v>
      </c>
    </row>
    <row r="237" spans="1:14">
      <c r="A237" s="102">
        <v>40387</v>
      </c>
      <c r="B237" t="s">
        <v>310</v>
      </c>
      <c r="C237">
        <v>36.036000000000001</v>
      </c>
      <c r="D237">
        <v>398.99400000000003</v>
      </c>
      <c r="E237">
        <v>27.5</v>
      </c>
      <c r="F237">
        <v>3147</v>
      </c>
      <c r="G237">
        <v>16.5</v>
      </c>
      <c r="I237" s="103">
        <f t="shared" si="26"/>
        <v>130.33246804443624</v>
      </c>
      <c r="J237" s="104">
        <f t="shared" si="29"/>
        <v>27.239485821287172</v>
      </c>
      <c r="K237" s="76">
        <f t="shared" si="27"/>
        <v>273.36834571906212</v>
      </c>
      <c r="L237" s="76">
        <f t="shared" si="30"/>
        <v>205.0436880027768</v>
      </c>
      <c r="M237" s="103">
        <f t="shared" si="28"/>
        <v>10.703691391094898</v>
      </c>
      <c r="N237" s="103">
        <f t="shared" si="31"/>
        <v>334.49035597171553</v>
      </c>
    </row>
    <row r="238" spans="1:14">
      <c r="A238" s="102">
        <v>40387</v>
      </c>
      <c r="B238" t="s">
        <v>311</v>
      </c>
      <c r="C238">
        <v>36.203000000000003</v>
      </c>
      <c r="D238">
        <v>398.27199999999999</v>
      </c>
      <c r="E238">
        <v>27.52</v>
      </c>
      <c r="F238">
        <v>3155</v>
      </c>
      <c r="G238">
        <v>16.5</v>
      </c>
      <c r="I238" s="103">
        <f t="shared" si="26"/>
        <v>130.09660844832663</v>
      </c>
      <c r="J238" s="104">
        <f t="shared" si="29"/>
        <v>27.190191165700266</v>
      </c>
      <c r="K238" s="76">
        <f t="shared" si="27"/>
        <v>272.87363746579354</v>
      </c>
      <c r="L238" s="76">
        <f t="shared" si="30"/>
        <v>204.67262527249329</v>
      </c>
      <c r="M238" s="103">
        <f t="shared" si="28"/>
        <v>10.684321173019041</v>
      </c>
      <c r="N238" s="103">
        <f t="shared" si="31"/>
        <v>333.88503665684505</v>
      </c>
    </row>
    <row r="239" spans="1:14">
      <c r="A239" s="102">
        <v>40387</v>
      </c>
      <c r="B239" t="s">
        <v>312</v>
      </c>
      <c r="C239">
        <v>36.369999999999997</v>
      </c>
      <c r="D239">
        <v>397.91199999999998</v>
      </c>
      <c r="E239">
        <v>27.53</v>
      </c>
      <c r="F239">
        <v>3148</v>
      </c>
      <c r="G239">
        <v>16.5</v>
      </c>
      <c r="I239" s="103">
        <f t="shared" si="26"/>
        <v>129.9788695125406</v>
      </c>
      <c r="J239" s="104">
        <f t="shared" si="29"/>
        <v>27.165583728120982</v>
      </c>
      <c r="K239" s="76">
        <f t="shared" si="27"/>
        <v>272.62668366690144</v>
      </c>
      <c r="L239" s="76">
        <f t="shared" si="30"/>
        <v>204.48739417868126</v>
      </c>
      <c r="M239" s="103">
        <f t="shared" si="28"/>
        <v>10.674651738746224</v>
      </c>
      <c r="N239" s="103">
        <f t="shared" si="31"/>
        <v>333.58286683581952</v>
      </c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2013-11-10T21:17:20Z</dcterms:modified>
</cp:coreProperties>
</file>