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3" i="2"/>
  <c r="D15" i="2"/>
  <c r="J16" i="2"/>
  <c r="Q46" i="2"/>
  <c r="P21" i="2"/>
  <c r="Q21" i="2"/>
  <c r="R21" i="2"/>
  <c r="S21" i="2"/>
  <c r="B45" i="1"/>
  <c r="B34" i="1"/>
  <c r="B32" i="1"/>
  <c r="B33" i="1"/>
  <c r="B31" i="1"/>
  <c r="B40" i="1"/>
  <c r="B39" i="1"/>
  <c r="D16" i="2"/>
  <c r="D14" i="2"/>
  <c r="J15" i="2"/>
  <c r="B38" i="1"/>
  <c r="B35" i="1"/>
  <c r="B36" i="1"/>
  <c r="B44" i="1"/>
  <c r="F13" i="2"/>
  <c r="F14" i="2"/>
  <c r="F15" i="2"/>
  <c r="B43" i="1"/>
  <c r="B42" i="1"/>
  <c r="H13" i="2"/>
  <c r="I88" i="2"/>
  <c r="I90" i="2"/>
  <c r="I92" i="2"/>
  <c r="I94" i="2"/>
  <c r="I96" i="2"/>
  <c r="I98" i="2"/>
  <c r="I100" i="2"/>
  <c r="I102" i="2"/>
  <c r="I104" i="2"/>
  <c r="I106" i="2"/>
  <c r="I108" i="2"/>
  <c r="I109" i="2"/>
  <c r="I116" i="2"/>
  <c r="I117" i="2"/>
  <c r="I124" i="2"/>
  <c r="I125" i="2"/>
  <c r="I132" i="2"/>
  <c r="I133" i="2"/>
  <c r="I140" i="2"/>
  <c r="I141" i="2"/>
  <c r="I45" i="2"/>
  <c r="I89" i="2"/>
  <c r="I93" i="2"/>
  <c r="I97" i="2"/>
  <c r="I101" i="2"/>
  <c r="I105" i="2"/>
  <c r="I110" i="2"/>
  <c r="I111" i="2"/>
  <c r="I118" i="2"/>
  <c r="I119" i="2"/>
  <c r="I126" i="2"/>
  <c r="I127" i="2"/>
  <c r="I134" i="2"/>
  <c r="I135" i="2"/>
  <c r="I142" i="2"/>
  <c r="I143" i="2"/>
  <c r="I145" i="2"/>
  <c r="I147" i="2"/>
  <c r="I149" i="2"/>
  <c r="I151" i="2"/>
  <c r="I153" i="2"/>
  <c r="I155" i="2"/>
  <c r="I157" i="2"/>
  <c r="I159" i="2"/>
  <c r="I161" i="2"/>
  <c r="I112" i="2"/>
  <c r="I121" i="2"/>
  <c r="I128" i="2"/>
  <c r="I137" i="2"/>
  <c r="I166" i="2"/>
  <c r="I167" i="2"/>
  <c r="I174" i="2"/>
  <c r="I175" i="2"/>
  <c r="I182" i="2"/>
  <c r="I183" i="2"/>
  <c r="I190" i="2"/>
  <c r="I191" i="2"/>
  <c r="I198" i="2"/>
  <c r="I199" i="2"/>
  <c r="I82" i="2"/>
  <c r="I83" i="2"/>
  <c r="I44" i="2"/>
  <c r="I91" i="2"/>
  <c r="I99" i="2"/>
  <c r="I107" i="2"/>
  <c r="I114" i="2"/>
  <c r="I123" i="2"/>
  <c r="I130" i="2"/>
  <c r="I139" i="2"/>
  <c r="I144" i="2"/>
  <c r="I148" i="2"/>
  <c r="I152" i="2"/>
  <c r="I156" i="2"/>
  <c r="I160" i="2"/>
  <c r="I168" i="2"/>
  <c r="I169" i="2"/>
  <c r="I176" i="2"/>
  <c r="I177" i="2"/>
  <c r="I184" i="2"/>
  <c r="I185" i="2"/>
  <c r="I192" i="2"/>
  <c r="I193" i="2"/>
  <c r="I200" i="2"/>
  <c r="I201" i="2"/>
  <c r="I84" i="2"/>
  <c r="I85" i="2"/>
  <c r="I46" i="2"/>
  <c r="I48" i="2"/>
  <c r="I50" i="2"/>
  <c r="I52" i="2"/>
  <c r="I113" i="2"/>
  <c r="I120" i="2"/>
  <c r="I163" i="2"/>
  <c r="I170" i="2"/>
  <c r="I179" i="2"/>
  <c r="I186" i="2"/>
  <c r="I195" i="2"/>
  <c r="I78" i="2"/>
  <c r="I53" i="2"/>
  <c r="I54" i="2"/>
  <c r="I61" i="2"/>
  <c r="I62" i="2"/>
  <c r="I69" i="2"/>
  <c r="I70" i="2"/>
  <c r="I87" i="2"/>
  <c r="I103" i="2"/>
  <c r="I115" i="2"/>
  <c r="I122" i="2"/>
  <c r="I146" i="2"/>
  <c r="I154" i="2"/>
  <c r="I162" i="2"/>
  <c r="I164" i="2"/>
  <c r="I173" i="2"/>
  <c r="I180" i="2"/>
  <c r="I189" i="2"/>
  <c r="I196" i="2"/>
  <c r="I81" i="2"/>
  <c r="I43" i="2"/>
  <c r="I49" i="2"/>
  <c r="I59" i="2"/>
  <c r="I60" i="2"/>
  <c r="I67" i="2"/>
  <c r="I68" i="2"/>
  <c r="I75" i="2"/>
  <c r="I76" i="2"/>
  <c r="I187" i="2"/>
  <c r="I194" i="2"/>
  <c r="I58" i="2"/>
  <c r="I65" i="2"/>
  <c r="I74" i="2"/>
  <c r="I37" i="2"/>
  <c r="I23" i="2"/>
  <c r="I24" i="2"/>
  <c r="I95" i="2"/>
  <c r="I158" i="2"/>
  <c r="I188" i="2"/>
  <c r="I51" i="2"/>
  <c r="I55" i="2"/>
  <c r="I71" i="2"/>
  <c r="I38" i="2"/>
  <c r="I25" i="2"/>
  <c r="I30" i="2"/>
  <c r="I34" i="2"/>
  <c r="I136" i="2"/>
  <c r="I86" i="2"/>
  <c r="I57" i="2"/>
  <c r="I66" i="2"/>
  <c r="I73" i="2"/>
  <c r="I40" i="2"/>
  <c r="I28" i="2"/>
  <c r="I131" i="2"/>
  <c r="I138" i="2"/>
  <c r="I150" i="2"/>
  <c r="I165" i="2"/>
  <c r="I172" i="2"/>
  <c r="I197" i="2"/>
  <c r="I80" i="2"/>
  <c r="I47" i="2"/>
  <c r="I56" i="2"/>
  <c r="I63" i="2"/>
  <c r="I72" i="2"/>
  <c r="I42" i="2"/>
  <c r="I22" i="2"/>
  <c r="I29" i="2"/>
  <c r="I31" i="2"/>
  <c r="I33" i="2"/>
  <c r="I35" i="2"/>
  <c r="I21" i="2"/>
  <c r="H14" i="2"/>
  <c r="I181" i="2"/>
  <c r="I64" i="2"/>
  <c r="I39" i="2"/>
  <c r="I26" i="2"/>
  <c r="I32" i="2"/>
  <c r="I36" i="2"/>
  <c r="I129" i="2"/>
  <c r="I171" i="2"/>
  <c r="I178" i="2"/>
  <c r="I79" i="2"/>
  <c r="I77" i="2"/>
  <c r="I41" i="2"/>
  <c r="I27" i="2"/>
  <c r="B18" i="1"/>
  <c r="J77" i="2"/>
  <c r="M77" i="2"/>
  <c r="N77" i="2"/>
  <c r="K77" i="2"/>
  <c r="L77" i="2"/>
  <c r="M39" i="2"/>
  <c r="N39" i="2"/>
  <c r="J39" i="2"/>
  <c r="K39" i="2"/>
  <c r="L39" i="2"/>
  <c r="J29" i="2"/>
  <c r="M29" i="2"/>
  <c r="N29" i="2"/>
  <c r="K29" i="2"/>
  <c r="L29" i="2"/>
  <c r="J197" i="2"/>
  <c r="K197" i="2"/>
  <c r="L197" i="2"/>
  <c r="M197" i="2"/>
  <c r="N197" i="2"/>
  <c r="J136" i="2"/>
  <c r="M136" i="2"/>
  <c r="N136" i="2"/>
  <c r="K136" i="2"/>
  <c r="L136" i="2"/>
  <c r="J188" i="2"/>
  <c r="K188" i="2"/>
  <c r="L188" i="2"/>
  <c r="M188" i="2"/>
  <c r="N188" i="2"/>
  <c r="K58" i="2"/>
  <c r="L58" i="2"/>
  <c r="J58" i="2"/>
  <c r="M58" i="2"/>
  <c r="N58" i="2"/>
  <c r="J59" i="2"/>
  <c r="K59" i="2"/>
  <c r="L59" i="2"/>
  <c r="M59" i="2"/>
  <c r="N59" i="2"/>
  <c r="J164" i="2"/>
  <c r="K164" i="2"/>
  <c r="L164" i="2"/>
  <c r="M164" i="2"/>
  <c r="N164" i="2"/>
  <c r="M70" i="2"/>
  <c r="N70" i="2"/>
  <c r="K70" i="2"/>
  <c r="L70" i="2"/>
  <c r="J70" i="2"/>
  <c r="J186" i="2"/>
  <c r="M186" i="2"/>
  <c r="N186" i="2"/>
  <c r="K186" i="2"/>
  <c r="L186" i="2"/>
  <c r="M48" i="2"/>
  <c r="N48" i="2"/>
  <c r="J48" i="2"/>
  <c r="K48" i="2"/>
  <c r="L48" i="2"/>
  <c r="M185" i="2"/>
  <c r="N185" i="2"/>
  <c r="K185" i="2"/>
  <c r="L185" i="2"/>
  <c r="J185" i="2"/>
  <c r="J152" i="2"/>
  <c r="K152" i="2"/>
  <c r="L152" i="2"/>
  <c r="M152" i="2"/>
  <c r="N152" i="2"/>
  <c r="K99" i="2"/>
  <c r="L99" i="2"/>
  <c r="J99" i="2"/>
  <c r="M99" i="2"/>
  <c r="N99" i="2"/>
  <c r="J190" i="2"/>
  <c r="K190" i="2"/>
  <c r="L190" i="2"/>
  <c r="M190" i="2"/>
  <c r="N190" i="2"/>
  <c r="J128" i="2"/>
  <c r="M128" i="2"/>
  <c r="N128" i="2"/>
  <c r="K128" i="2"/>
  <c r="L128" i="2"/>
  <c r="M151" i="2"/>
  <c r="N151" i="2"/>
  <c r="K151" i="2"/>
  <c r="L151" i="2"/>
  <c r="J151" i="2"/>
  <c r="M127" i="2"/>
  <c r="N127" i="2"/>
  <c r="J127" i="2"/>
  <c r="K127" i="2"/>
  <c r="L127" i="2"/>
  <c r="K97" i="2"/>
  <c r="L97" i="2"/>
  <c r="M97" i="2"/>
  <c r="N97" i="2"/>
  <c r="J97" i="2"/>
  <c r="J125" i="2"/>
  <c r="M125" i="2"/>
  <c r="N125" i="2"/>
  <c r="K125" i="2"/>
  <c r="L125" i="2"/>
  <c r="J102" i="2"/>
  <c r="M102" i="2"/>
  <c r="N102" i="2"/>
  <c r="K102" i="2"/>
  <c r="L102" i="2"/>
  <c r="K79" i="2"/>
  <c r="L79" i="2"/>
  <c r="M79" i="2"/>
  <c r="N79" i="2"/>
  <c r="J79" i="2"/>
  <c r="M64" i="2"/>
  <c r="N64" i="2"/>
  <c r="K64" i="2"/>
  <c r="L64" i="2"/>
  <c r="J64" i="2"/>
  <c r="J35" i="2"/>
  <c r="K35" i="2"/>
  <c r="L35" i="2"/>
  <c r="M35" i="2"/>
  <c r="N35" i="2"/>
  <c r="J22" i="2"/>
  <c r="M22" i="2"/>
  <c r="N22" i="2"/>
  <c r="K22" i="2"/>
  <c r="L22" i="2"/>
  <c r="M56" i="2"/>
  <c r="N56" i="2"/>
  <c r="K56" i="2"/>
  <c r="L56" i="2"/>
  <c r="J56" i="2"/>
  <c r="J131" i="2"/>
  <c r="K131" i="2"/>
  <c r="L131" i="2"/>
  <c r="M131" i="2"/>
  <c r="N131" i="2"/>
  <c r="K34" i="2"/>
  <c r="L34" i="2"/>
  <c r="M34" i="2"/>
  <c r="N34" i="2"/>
  <c r="J34" i="2"/>
  <c r="J158" i="2"/>
  <c r="K158" i="2"/>
  <c r="L158" i="2"/>
  <c r="M158" i="2"/>
  <c r="N158" i="2"/>
  <c r="J194" i="2"/>
  <c r="M194" i="2"/>
  <c r="N194" i="2"/>
  <c r="K194" i="2"/>
  <c r="L194" i="2"/>
  <c r="J49" i="2"/>
  <c r="K49" i="2"/>
  <c r="L49" i="2"/>
  <c r="M49" i="2"/>
  <c r="N49" i="2"/>
  <c r="J162" i="2"/>
  <c r="K162" i="2"/>
  <c r="L162" i="2"/>
  <c r="M162" i="2"/>
  <c r="N162" i="2"/>
  <c r="J69" i="2"/>
  <c r="M69" i="2"/>
  <c r="N69" i="2"/>
  <c r="K69" i="2"/>
  <c r="L69" i="2"/>
  <c r="K179" i="2"/>
  <c r="L179" i="2"/>
  <c r="M179" i="2"/>
  <c r="N179" i="2"/>
  <c r="J179" i="2"/>
  <c r="M46" i="2"/>
  <c r="N46" i="2"/>
  <c r="K46" i="2"/>
  <c r="L46" i="2"/>
  <c r="J46" i="2"/>
  <c r="J184" i="2"/>
  <c r="M184" i="2"/>
  <c r="N184" i="2"/>
  <c r="K184" i="2"/>
  <c r="L184" i="2"/>
  <c r="J148" i="2"/>
  <c r="K148" i="2"/>
  <c r="L148" i="2"/>
  <c r="M148" i="2"/>
  <c r="N148" i="2"/>
  <c r="K91" i="2"/>
  <c r="L91" i="2"/>
  <c r="J91" i="2"/>
  <c r="M91" i="2"/>
  <c r="N91" i="2"/>
  <c r="J167" i="2"/>
  <c r="M167" i="2"/>
  <c r="N167" i="2"/>
  <c r="K167" i="2"/>
  <c r="L167" i="2"/>
  <c r="M157" i="2"/>
  <c r="N157" i="2"/>
  <c r="J157" i="2"/>
  <c r="K157" i="2"/>
  <c r="L157" i="2"/>
  <c r="J142" i="2"/>
  <c r="M142" i="2"/>
  <c r="N142" i="2"/>
  <c r="K142" i="2"/>
  <c r="L142" i="2"/>
  <c r="J110" i="2"/>
  <c r="M110" i="2"/>
  <c r="N110" i="2"/>
  <c r="K110" i="2"/>
  <c r="L110" i="2"/>
  <c r="J140" i="2"/>
  <c r="K140" i="2"/>
  <c r="L140" i="2"/>
  <c r="M140" i="2"/>
  <c r="N140" i="2"/>
  <c r="J108" i="2"/>
  <c r="K108" i="2"/>
  <c r="L108" i="2"/>
  <c r="M108" i="2"/>
  <c r="N108" i="2"/>
  <c r="J92" i="2"/>
  <c r="M92" i="2"/>
  <c r="N92" i="2"/>
  <c r="K92" i="2"/>
  <c r="L92" i="2"/>
  <c r="J178" i="2"/>
  <c r="M178" i="2"/>
  <c r="N178" i="2"/>
  <c r="K178" i="2"/>
  <c r="L178" i="2"/>
  <c r="M32" i="2"/>
  <c r="N32" i="2"/>
  <c r="J32" i="2"/>
  <c r="K32" i="2"/>
  <c r="L32" i="2"/>
  <c r="J181" i="2"/>
  <c r="K181" i="2"/>
  <c r="L181" i="2"/>
  <c r="M181" i="2"/>
  <c r="N181" i="2"/>
  <c r="J33" i="2"/>
  <c r="M33" i="2"/>
  <c r="N33" i="2"/>
  <c r="K33" i="2"/>
  <c r="L33" i="2"/>
  <c r="J42" i="2"/>
  <c r="K42" i="2"/>
  <c r="L42" i="2"/>
  <c r="M42" i="2"/>
  <c r="N42" i="2"/>
  <c r="J47" i="2"/>
  <c r="K47" i="2"/>
  <c r="L47" i="2"/>
  <c r="M47" i="2"/>
  <c r="N47" i="2"/>
  <c r="J165" i="2"/>
  <c r="K165" i="2"/>
  <c r="L165" i="2"/>
  <c r="M165" i="2"/>
  <c r="N165" i="2"/>
  <c r="K28" i="2"/>
  <c r="L28" i="2"/>
  <c r="M28" i="2"/>
  <c r="N28" i="2"/>
  <c r="J28" i="2"/>
  <c r="J57" i="2"/>
  <c r="K57" i="2"/>
  <c r="L57" i="2"/>
  <c r="M57" i="2"/>
  <c r="N57" i="2"/>
  <c r="K30" i="2"/>
  <c r="L30" i="2"/>
  <c r="M30" i="2"/>
  <c r="N30" i="2"/>
  <c r="J30" i="2"/>
  <c r="J55" i="2"/>
  <c r="M55" i="2"/>
  <c r="N55" i="2"/>
  <c r="K55" i="2"/>
  <c r="L55" i="2"/>
  <c r="K95" i="2"/>
  <c r="L95" i="2"/>
  <c r="J95" i="2"/>
  <c r="M95" i="2"/>
  <c r="N95" i="2"/>
  <c r="J74" i="2"/>
  <c r="K74" i="2"/>
  <c r="L74" i="2"/>
  <c r="M74" i="2"/>
  <c r="N74" i="2"/>
  <c r="K187" i="2"/>
  <c r="L187" i="2"/>
  <c r="M187" i="2"/>
  <c r="N187" i="2"/>
  <c r="J187" i="2"/>
  <c r="J67" i="2"/>
  <c r="K67" i="2"/>
  <c r="L67" i="2"/>
  <c r="M67" i="2"/>
  <c r="N67" i="2"/>
  <c r="J43" i="2"/>
  <c r="M43" i="2"/>
  <c r="N43" i="2"/>
  <c r="K43" i="2"/>
  <c r="L43" i="2"/>
  <c r="J180" i="2"/>
  <c r="K180" i="2"/>
  <c r="L180" i="2"/>
  <c r="M180" i="2"/>
  <c r="N180" i="2"/>
  <c r="J154" i="2"/>
  <c r="K154" i="2"/>
  <c r="L154" i="2"/>
  <c r="M154" i="2"/>
  <c r="N154" i="2"/>
  <c r="K103" i="2"/>
  <c r="L103" i="2"/>
  <c r="J103" i="2"/>
  <c r="M103" i="2"/>
  <c r="N103" i="2"/>
  <c r="M62" i="2"/>
  <c r="N62" i="2"/>
  <c r="J62" i="2"/>
  <c r="K62" i="2"/>
  <c r="L62" i="2"/>
  <c r="J78" i="2"/>
  <c r="M78" i="2"/>
  <c r="N78" i="2"/>
  <c r="K78" i="2"/>
  <c r="L78" i="2"/>
  <c r="J170" i="2"/>
  <c r="M170" i="2"/>
  <c r="N170" i="2"/>
  <c r="K170" i="2"/>
  <c r="L170" i="2"/>
  <c r="J52" i="2"/>
  <c r="M52" i="2"/>
  <c r="N52" i="2"/>
  <c r="K52" i="2"/>
  <c r="L52" i="2"/>
  <c r="M85" i="2"/>
  <c r="N85" i="2"/>
  <c r="J85" i="2"/>
  <c r="K85" i="2"/>
  <c r="L85" i="2"/>
  <c r="M193" i="2"/>
  <c r="N193" i="2"/>
  <c r="J193" i="2"/>
  <c r="K193" i="2"/>
  <c r="L193" i="2"/>
  <c r="M177" i="2"/>
  <c r="N177" i="2"/>
  <c r="J177" i="2"/>
  <c r="K177" i="2"/>
  <c r="L177" i="2"/>
  <c r="J160" i="2"/>
  <c r="K160" i="2"/>
  <c r="L160" i="2"/>
  <c r="M160" i="2"/>
  <c r="N160" i="2"/>
  <c r="J144" i="2"/>
  <c r="K144" i="2"/>
  <c r="L144" i="2"/>
  <c r="M144" i="2"/>
  <c r="N144" i="2"/>
  <c r="J114" i="2"/>
  <c r="K114" i="2"/>
  <c r="L114" i="2"/>
  <c r="M114" i="2"/>
  <c r="N114" i="2"/>
  <c r="K44" i="2"/>
  <c r="L44" i="2"/>
  <c r="J44" i="2"/>
  <c r="M44" i="2"/>
  <c r="N44" i="2"/>
  <c r="J198" i="2"/>
  <c r="K198" i="2"/>
  <c r="L198" i="2"/>
  <c r="M198" i="2"/>
  <c r="N198" i="2"/>
  <c r="J182" i="2"/>
  <c r="K182" i="2"/>
  <c r="L182" i="2"/>
  <c r="M182" i="2"/>
  <c r="N182" i="2"/>
  <c r="J166" i="2"/>
  <c r="K166" i="2"/>
  <c r="L166" i="2"/>
  <c r="M166" i="2"/>
  <c r="N166" i="2"/>
  <c r="J112" i="2"/>
  <c r="M112" i="2"/>
  <c r="N112" i="2"/>
  <c r="K112" i="2"/>
  <c r="L112" i="2"/>
  <c r="M155" i="2"/>
  <c r="N155" i="2"/>
  <c r="J155" i="2"/>
  <c r="K155" i="2"/>
  <c r="L155" i="2"/>
  <c r="M147" i="2"/>
  <c r="N147" i="2"/>
  <c r="J147" i="2"/>
  <c r="K147" i="2"/>
  <c r="L147" i="2"/>
  <c r="M135" i="2"/>
  <c r="N135" i="2"/>
  <c r="J135" i="2"/>
  <c r="K135" i="2"/>
  <c r="L135" i="2"/>
  <c r="M119" i="2"/>
  <c r="N119" i="2"/>
  <c r="J119" i="2"/>
  <c r="K119" i="2"/>
  <c r="L119" i="2"/>
  <c r="K105" i="2"/>
  <c r="L105" i="2"/>
  <c r="J105" i="2"/>
  <c r="M105" i="2"/>
  <c r="N105" i="2"/>
  <c r="K89" i="2"/>
  <c r="L89" i="2"/>
  <c r="J89" i="2"/>
  <c r="M89" i="2"/>
  <c r="N89" i="2"/>
  <c r="J133" i="2"/>
  <c r="K133" i="2"/>
  <c r="L133" i="2"/>
  <c r="M133" i="2"/>
  <c r="N133" i="2"/>
  <c r="J117" i="2"/>
  <c r="K117" i="2"/>
  <c r="L117" i="2"/>
  <c r="M117" i="2"/>
  <c r="N117" i="2"/>
  <c r="J106" i="2"/>
  <c r="M106" i="2"/>
  <c r="N106" i="2"/>
  <c r="K106" i="2"/>
  <c r="L106" i="2"/>
  <c r="J98" i="2"/>
  <c r="M98" i="2"/>
  <c r="N98" i="2"/>
  <c r="K98" i="2"/>
  <c r="L98" i="2"/>
  <c r="J90" i="2"/>
  <c r="M90" i="2"/>
  <c r="N90" i="2"/>
  <c r="K90" i="2"/>
  <c r="L90" i="2"/>
  <c r="K129" i="2"/>
  <c r="L129" i="2"/>
  <c r="M129" i="2"/>
  <c r="N129" i="2"/>
  <c r="J129" i="2"/>
  <c r="M21" i="2"/>
  <c r="N21" i="2"/>
  <c r="J21" i="2"/>
  <c r="K21" i="2"/>
  <c r="L21" i="2"/>
  <c r="J63" i="2"/>
  <c r="M63" i="2"/>
  <c r="N63" i="2"/>
  <c r="K63" i="2"/>
  <c r="L63" i="2"/>
  <c r="J138" i="2"/>
  <c r="K138" i="2"/>
  <c r="L138" i="2"/>
  <c r="M138" i="2"/>
  <c r="N138" i="2"/>
  <c r="J73" i="2"/>
  <c r="K73" i="2"/>
  <c r="L73" i="2"/>
  <c r="M73" i="2"/>
  <c r="N73" i="2"/>
  <c r="J38" i="2"/>
  <c r="M38" i="2"/>
  <c r="N38" i="2"/>
  <c r="K38" i="2"/>
  <c r="L38" i="2"/>
  <c r="J23" i="2"/>
  <c r="K23" i="2"/>
  <c r="L23" i="2"/>
  <c r="M23" i="2"/>
  <c r="N23" i="2"/>
  <c r="J75" i="2"/>
  <c r="K75" i="2"/>
  <c r="L75" i="2"/>
  <c r="M75" i="2"/>
  <c r="N75" i="2"/>
  <c r="J196" i="2"/>
  <c r="K196" i="2"/>
  <c r="L196" i="2"/>
  <c r="M196" i="2"/>
  <c r="N196" i="2"/>
  <c r="J122" i="2"/>
  <c r="K122" i="2"/>
  <c r="L122" i="2"/>
  <c r="M122" i="2"/>
  <c r="N122" i="2"/>
  <c r="M54" i="2"/>
  <c r="N54" i="2"/>
  <c r="K54" i="2"/>
  <c r="L54" i="2"/>
  <c r="J54" i="2"/>
  <c r="J120" i="2"/>
  <c r="M120" i="2"/>
  <c r="N120" i="2"/>
  <c r="K120" i="2"/>
  <c r="L120" i="2"/>
  <c r="M201" i="2"/>
  <c r="N201" i="2"/>
  <c r="K201" i="2"/>
  <c r="L201" i="2"/>
  <c r="J201" i="2"/>
  <c r="M169" i="2"/>
  <c r="N169" i="2"/>
  <c r="K169" i="2"/>
  <c r="L169" i="2"/>
  <c r="J169" i="2"/>
  <c r="J130" i="2"/>
  <c r="K130" i="2"/>
  <c r="L130" i="2"/>
  <c r="M130" i="2"/>
  <c r="N130" i="2"/>
  <c r="J82" i="2"/>
  <c r="K82" i="2"/>
  <c r="L82" i="2"/>
  <c r="M82" i="2"/>
  <c r="N82" i="2"/>
  <c r="J174" i="2"/>
  <c r="K174" i="2"/>
  <c r="L174" i="2"/>
  <c r="M174" i="2"/>
  <c r="N174" i="2"/>
  <c r="M159" i="2"/>
  <c r="N159" i="2"/>
  <c r="K159" i="2"/>
  <c r="L159" i="2"/>
  <c r="J159" i="2"/>
  <c r="M143" i="2"/>
  <c r="N143" i="2"/>
  <c r="K143" i="2"/>
  <c r="L143" i="2"/>
  <c r="J143" i="2"/>
  <c r="M111" i="2"/>
  <c r="N111" i="2"/>
  <c r="K111" i="2"/>
  <c r="L111" i="2"/>
  <c r="J111" i="2"/>
  <c r="J141" i="2"/>
  <c r="K141" i="2"/>
  <c r="L141" i="2"/>
  <c r="M141" i="2"/>
  <c r="N141" i="2"/>
  <c r="J109" i="2"/>
  <c r="K109" i="2"/>
  <c r="L109" i="2"/>
  <c r="M109" i="2"/>
  <c r="N109" i="2"/>
  <c r="J94" i="2"/>
  <c r="M94" i="2"/>
  <c r="N94" i="2"/>
  <c r="K94" i="2"/>
  <c r="L94" i="2"/>
  <c r="B20" i="1"/>
  <c r="B21" i="1"/>
  <c r="B19" i="1"/>
  <c r="B22" i="1"/>
  <c r="M36" i="2"/>
  <c r="N36" i="2"/>
  <c r="J36" i="2"/>
  <c r="K36" i="2"/>
  <c r="L36" i="2"/>
  <c r="J172" i="2"/>
  <c r="K172" i="2"/>
  <c r="L172" i="2"/>
  <c r="M172" i="2"/>
  <c r="N172" i="2"/>
  <c r="K66" i="2"/>
  <c r="L66" i="2"/>
  <c r="J66" i="2"/>
  <c r="M66" i="2"/>
  <c r="N66" i="2"/>
  <c r="J71" i="2"/>
  <c r="M71" i="2"/>
  <c r="N71" i="2"/>
  <c r="K71" i="2"/>
  <c r="L71" i="2"/>
  <c r="M37" i="2"/>
  <c r="N37" i="2"/>
  <c r="J37" i="2"/>
  <c r="K37" i="2"/>
  <c r="L37" i="2"/>
  <c r="J68" i="2"/>
  <c r="M68" i="2"/>
  <c r="N68" i="2"/>
  <c r="K68" i="2"/>
  <c r="L68" i="2"/>
  <c r="J189" i="2"/>
  <c r="K189" i="2"/>
  <c r="L189" i="2"/>
  <c r="M189" i="2"/>
  <c r="N189" i="2"/>
  <c r="J115" i="2"/>
  <c r="K115" i="2"/>
  <c r="L115" i="2"/>
  <c r="M115" i="2"/>
  <c r="N115" i="2"/>
  <c r="J53" i="2"/>
  <c r="M53" i="2"/>
  <c r="N53" i="2"/>
  <c r="K53" i="2"/>
  <c r="L53" i="2"/>
  <c r="K113" i="2"/>
  <c r="L113" i="2"/>
  <c r="M113" i="2"/>
  <c r="N113" i="2"/>
  <c r="J113" i="2"/>
  <c r="J200" i="2"/>
  <c r="M200" i="2"/>
  <c r="N200" i="2"/>
  <c r="K200" i="2"/>
  <c r="L200" i="2"/>
  <c r="J168" i="2"/>
  <c r="M168" i="2"/>
  <c r="N168" i="2"/>
  <c r="K168" i="2"/>
  <c r="L168" i="2"/>
  <c r="J123" i="2"/>
  <c r="K123" i="2"/>
  <c r="L123" i="2"/>
  <c r="M123" i="2"/>
  <c r="N123" i="2"/>
  <c r="J199" i="2"/>
  <c r="M199" i="2"/>
  <c r="N199" i="2"/>
  <c r="K199" i="2"/>
  <c r="L199" i="2"/>
  <c r="J183" i="2"/>
  <c r="M183" i="2"/>
  <c r="N183" i="2"/>
  <c r="K183" i="2"/>
  <c r="L183" i="2"/>
  <c r="K121" i="2"/>
  <c r="L121" i="2"/>
  <c r="M121" i="2"/>
  <c r="N121" i="2"/>
  <c r="J121" i="2"/>
  <c r="M149" i="2"/>
  <c r="N149" i="2"/>
  <c r="J149" i="2"/>
  <c r="K149" i="2"/>
  <c r="L149" i="2"/>
  <c r="J126" i="2"/>
  <c r="M126" i="2"/>
  <c r="N126" i="2"/>
  <c r="K126" i="2"/>
  <c r="L126" i="2"/>
  <c r="K93" i="2"/>
  <c r="L93" i="2"/>
  <c r="J93" i="2"/>
  <c r="M93" i="2"/>
  <c r="N93" i="2"/>
  <c r="J124" i="2"/>
  <c r="K124" i="2"/>
  <c r="L124" i="2"/>
  <c r="M124" i="2"/>
  <c r="N124" i="2"/>
  <c r="J100" i="2"/>
  <c r="M100" i="2"/>
  <c r="N100" i="2"/>
  <c r="K100" i="2"/>
  <c r="L100" i="2"/>
  <c r="J27" i="2"/>
  <c r="K27" i="2"/>
  <c r="L27" i="2"/>
  <c r="M27" i="2"/>
  <c r="N27" i="2"/>
  <c r="K41" i="2"/>
  <c r="L41" i="2"/>
  <c r="M41" i="2"/>
  <c r="N41" i="2"/>
  <c r="J41" i="2"/>
  <c r="K171" i="2"/>
  <c r="L171" i="2"/>
  <c r="M171" i="2"/>
  <c r="N171" i="2"/>
  <c r="J171" i="2"/>
  <c r="M26" i="2"/>
  <c r="N26" i="2"/>
  <c r="J26" i="2"/>
  <c r="K26" i="2"/>
  <c r="L26" i="2"/>
  <c r="J14" i="2"/>
  <c r="J13" i="2"/>
  <c r="J31" i="2"/>
  <c r="K31" i="2"/>
  <c r="L31" i="2"/>
  <c r="M31" i="2"/>
  <c r="N31" i="2"/>
  <c r="M72" i="2"/>
  <c r="N72" i="2"/>
  <c r="K72" i="2"/>
  <c r="L72" i="2"/>
  <c r="J72" i="2"/>
  <c r="J80" i="2"/>
  <c r="K80" i="2"/>
  <c r="L80" i="2"/>
  <c r="M80" i="2"/>
  <c r="N80" i="2"/>
  <c r="J150" i="2"/>
  <c r="K150" i="2"/>
  <c r="L150" i="2"/>
  <c r="M150" i="2"/>
  <c r="N150" i="2"/>
  <c r="J40" i="2"/>
  <c r="K40" i="2"/>
  <c r="L40" i="2"/>
  <c r="M40" i="2"/>
  <c r="N40" i="2"/>
  <c r="J86" i="2"/>
  <c r="M86" i="2"/>
  <c r="N86" i="2"/>
  <c r="K86" i="2"/>
  <c r="L86" i="2"/>
  <c r="J25" i="2"/>
  <c r="M25" i="2"/>
  <c r="N25" i="2"/>
  <c r="K25" i="2"/>
  <c r="L25" i="2"/>
  <c r="J51" i="2"/>
  <c r="K51" i="2"/>
  <c r="L51" i="2"/>
  <c r="M51" i="2"/>
  <c r="N51" i="2"/>
  <c r="K24" i="2"/>
  <c r="L24" i="2"/>
  <c r="M24" i="2"/>
  <c r="N24" i="2"/>
  <c r="J24" i="2"/>
  <c r="J65" i="2"/>
  <c r="K65" i="2"/>
  <c r="L65" i="2"/>
  <c r="M65" i="2"/>
  <c r="N65" i="2"/>
  <c r="K76" i="2"/>
  <c r="L76" i="2"/>
  <c r="M76" i="2"/>
  <c r="N76" i="2"/>
  <c r="J76" i="2"/>
  <c r="J60" i="2"/>
  <c r="K60" i="2"/>
  <c r="L60" i="2"/>
  <c r="M60" i="2"/>
  <c r="N60" i="2"/>
  <c r="J81" i="2"/>
  <c r="K81" i="2"/>
  <c r="L81" i="2"/>
  <c r="M81" i="2"/>
  <c r="N81" i="2"/>
  <c r="J173" i="2"/>
  <c r="K173" i="2"/>
  <c r="L173" i="2"/>
  <c r="M173" i="2"/>
  <c r="N173" i="2"/>
  <c r="J146" i="2"/>
  <c r="K146" i="2"/>
  <c r="L146" i="2"/>
  <c r="M146" i="2"/>
  <c r="N146" i="2"/>
  <c r="K87" i="2"/>
  <c r="L87" i="2"/>
  <c r="J87" i="2"/>
  <c r="M87" i="2"/>
  <c r="N87" i="2"/>
  <c r="J61" i="2"/>
  <c r="M61" i="2"/>
  <c r="N61" i="2"/>
  <c r="K61" i="2"/>
  <c r="L61" i="2"/>
  <c r="K195" i="2"/>
  <c r="L195" i="2"/>
  <c r="M195" i="2"/>
  <c r="N195" i="2"/>
  <c r="J195" i="2"/>
  <c r="K163" i="2"/>
  <c r="L163" i="2"/>
  <c r="M163" i="2"/>
  <c r="N163" i="2"/>
  <c r="J163" i="2"/>
  <c r="M50" i="2"/>
  <c r="N50" i="2"/>
  <c r="K50" i="2"/>
  <c r="L50" i="2"/>
  <c r="J50" i="2"/>
  <c r="J84" i="2"/>
  <c r="M84" i="2"/>
  <c r="N84" i="2"/>
  <c r="K84" i="2"/>
  <c r="L84" i="2"/>
  <c r="J192" i="2"/>
  <c r="M192" i="2"/>
  <c r="N192" i="2"/>
  <c r="K192" i="2"/>
  <c r="L192" i="2"/>
  <c r="J176" i="2"/>
  <c r="M176" i="2"/>
  <c r="N176" i="2"/>
  <c r="K176" i="2"/>
  <c r="L176" i="2"/>
  <c r="J156" i="2"/>
  <c r="K156" i="2"/>
  <c r="L156" i="2"/>
  <c r="M156" i="2"/>
  <c r="N156" i="2"/>
  <c r="J139" i="2"/>
  <c r="K139" i="2"/>
  <c r="L139" i="2"/>
  <c r="M139" i="2"/>
  <c r="N139" i="2"/>
  <c r="J107" i="2"/>
  <c r="K107" i="2"/>
  <c r="L107" i="2"/>
  <c r="M107" i="2"/>
  <c r="N107" i="2"/>
  <c r="J83" i="2"/>
  <c r="K83" i="2"/>
  <c r="L83" i="2"/>
  <c r="M83" i="2"/>
  <c r="N83" i="2"/>
  <c r="J191" i="2"/>
  <c r="K191" i="2"/>
  <c r="L191" i="2"/>
  <c r="M191" i="2"/>
  <c r="N191" i="2"/>
  <c r="J175" i="2"/>
  <c r="K175" i="2"/>
  <c r="L175" i="2"/>
  <c r="M175" i="2"/>
  <c r="N175" i="2"/>
  <c r="K137" i="2"/>
  <c r="L137" i="2"/>
  <c r="M137" i="2"/>
  <c r="N137" i="2"/>
  <c r="J137" i="2"/>
  <c r="M161" i="2"/>
  <c r="N161" i="2"/>
  <c r="J161" i="2"/>
  <c r="K161" i="2"/>
  <c r="L161" i="2"/>
  <c r="M153" i="2"/>
  <c r="N153" i="2"/>
  <c r="J153" i="2"/>
  <c r="K153" i="2"/>
  <c r="L153" i="2"/>
  <c r="M145" i="2"/>
  <c r="N145" i="2"/>
  <c r="J145" i="2"/>
  <c r="K145" i="2"/>
  <c r="L145" i="2"/>
  <c r="J134" i="2"/>
  <c r="M134" i="2"/>
  <c r="N134" i="2"/>
  <c r="K134" i="2"/>
  <c r="L134" i="2"/>
  <c r="J118" i="2"/>
  <c r="M118" i="2"/>
  <c r="N118" i="2"/>
  <c r="K118" i="2"/>
  <c r="L118" i="2"/>
  <c r="K101" i="2"/>
  <c r="L101" i="2"/>
  <c r="J101" i="2"/>
  <c r="M101" i="2"/>
  <c r="N101" i="2"/>
  <c r="M45" i="2"/>
  <c r="N45" i="2"/>
  <c r="J45" i="2"/>
  <c r="K45" i="2"/>
  <c r="L45" i="2"/>
  <c r="J132" i="2"/>
  <c r="K132" i="2"/>
  <c r="L132" i="2"/>
  <c r="M132" i="2"/>
  <c r="N132" i="2"/>
  <c r="J116" i="2"/>
  <c r="K116" i="2"/>
  <c r="L116" i="2"/>
  <c r="M116" i="2"/>
  <c r="N116" i="2"/>
  <c r="J104" i="2"/>
  <c r="M104" i="2"/>
  <c r="N104" i="2"/>
  <c r="K104" i="2"/>
  <c r="L104" i="2"/>
  <c r="J96" i="2"/>
  <c r="M96" i="2"/>
  <c r="N96" i="2"/>
  <c r="K96" i="2"/>
  <c r="L96" i="2"/>
  <c r="J88" i="2"/>
  <c r="M88" i="2"/>
  <c r="N88" i="2"/>
  <c r="K88" i="2"/>
  <c r="L88" i="2"/>
  <c r="B23" i="1"/>
  <c r="B24" i="1"/>
</calcChain>
</file>

<file path=xl/sharedStrings.xml><?xml version="1.0" encoding="utf-8"?>
<sst xmlns="http://schemas.openxmlformats.org/spreadsheetml/2006/main" count="303" uniqueCount="276">
  <si>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</si>
  <si>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</si>
  <si>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</si>
  <si>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</si>
  <si>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</si>
  <si>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</si>
  <si>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</si>
  <si>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</si>
  <si>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</si>
  <si>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</si>
  <si>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</si>
  <si>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</si>
  <si>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</si>
  <si>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</si>
  <si>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</si>
  <si>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</si>
  <si>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</si>
  <si>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</si>
  <si>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</si>
  <si>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</si>
  <si>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</si>
  <si>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</si>
  <si>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</si>
  <si>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</si>
  <si>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</si>
  <si>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</si>
  <si>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</si>
  <si>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</si>
  <si>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</si>
  <si>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</si>
  <si>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</si>
  <si>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</si>
  <si>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</si>
  <si>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</si>
  <si>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</si>
  <si>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</si>
  <si>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</si>
  <si>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</si>
  <si>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</si>
  <si>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</si>
  <si>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</si>
  <si>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</si>
  <si>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</si>
  <si>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</si>
  <si>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</si>
  <si>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</si>
  <si>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</si>
  <si>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</si>
  <si>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</si>
  <si>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</si>
  <si>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</si>
  <si>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</si>
  <si>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</si>
  <si>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</si>
  <si>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</si>
  <si>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</si>
  <si>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</si>
  <si>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</si>
  <si>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</si>
  <si>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</si>
  <si>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</si>
  <si>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</si>
  <si>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</si>
  <si>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</si>
  <si>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</si>
  <si>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</si>
  <si>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</si>
  <si>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</si>
  <si>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</si>
  <si>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</si>
  <si>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</si>
  <si>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</si>
  <si>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</si>
  <si>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</si>
  <si>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</si>
  <si>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</si>
  <si>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</si>
  <si>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</si>
  <si>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FW alga [g]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</si>
  <si>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</si>
  <si>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</si>
  <si>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</si>
  <si>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</si>
  <si>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</si>
  <si>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</si>
  <si>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</si>
  <si>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</si>
  <si>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</si>
  <si>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</si>
  <si>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</si>
  <si>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</si>
  <si>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</si>
  <si>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</si>
  <si>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</si>
  <si>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16:12:39</t>
  </si>
  <si>
    <t xml:space="preserve">   16:12:51</t>
  </si>
  <si>
    <t xml:space="preserve">   16:13:01</t>
  </si>
  <si>
    <t xml:space="preserve">   16:13:11</t>
  </si>
  <si>
    <t xml:space="preserve">   16:13:21</t>
  </si>
  <si>
    <t xml:space="preserve">   16:13:31</t>
  </si>
  <si>
    <t xml:space="preserve">   16:13:41</t>
  </si>
  <si>
    <t xml:space="preserve">   16:13:51</t>
  </si>
  <si>
    <t xml:space="preserve">   16:14:01</t>
  </si>
  <si>
    <t xml:space="preserve">   16:14:11</t>
  </si>
  <si>
    <t xml:space="preserve">   16:14:21</t>
  </si>
  <si>
    <t xml:space="preserve">   16:14:31</t>
  </si>
  <si>
    <t xml:space="preserve">   16:14:41</t>
  </si>
  <si>
    <t xml:space="preserve">   16:14:51</t>
  </si>
  <si>
    <t xml:space="preserve">   16:15:01</t>
  </si>
  <si>
    <t xml:space="preserve">   16:15:11</t>
  </si>
  <si>
    <t xml:space="preserve">   16:15:21</t>
  </si>
  <si>
    <t xml:space="preserve">   16:15:31</t>
  </si>
  <si>
    <t xml:space="preserve">   16:15:41</t>
  </si>
  <si>
    <t xml:space="preserve">   16:15:51</t>
  </si>
  <si>
    <t xml:space="preserve">   16:16:01</t>
  </si>
  <si>
    <t xml:space="preserve">   16:16:11</t>
  </si>
  <si>
    <t xml:space="preserve">   16:16:21</t>
  </si>
  <si>
    <t xml:space="preserve">   16:16:31</t>
  </si>
  <si>
    <t xml:space="preserve">   16:16:41</t>
  </si>
  <si>
    <t xml:space="preserve">   16:16:51</t>
  </si>
  <si>
    <t xml:space="preserve">   16:17:01</t>
  </si>
  <si>
    <t xml:space="preserve">   16:17:11</t>
  </si>
  <si>
    <t xml:space="preserve">   16:17:21</t>
  </si>
  <si>
    <t xml:space="preserve">   16:17:31</t>
  </si>
  <si>
    <t xml:space="preserve">   16:17:41</t>
  </si>
  <si>
    <t xml:space="preserve">   16:17:51</t>
  </si>
  <si>
    <t xml:space="preserve">   16:18:01</t>
  </si>
  <si>
    <t xml:space="preserve">   16:18:11</t>
  </si>
  <si>
    <t xml:space="preserve">   16:18:21</t>
  </si>
  <si>
    <t xml:space="preserve">   16:18:31</t>
  </si>
  <si>
    <t xml:space="preserve">   16:18:41</t>
  </si>
  <si>
    <t xml:space="preserve">   16:18:51</t>
  </si>
  <si>
    <t xml:space="preserve">   16:19:01</t>
  </si>
  <si>
    <t xml:space="preserve">   16:19:11</t>
  </si>
  <si>
    <t xml:space="preserve">   16:19:20</t>
  </si>
  <si>
    <t xml:space="preserve">   16:19:30</t>
  </si>
  <si>
    <t xml:space="preserve">   16:19:40</t>
  </si>
  <si>
    <t xml:space="preserve">   16:19:50</t>
  </si>
  <si>
    <t xml:space="preserve">   16:20:00</t>
  </si>
  <si>
    <t xml:space="preserve">   16:20:10</t>
  </si>
  <si>
    <t xml:space="preserve">   16:20:20</t>
  </si>
  <si>
    <t xml:space="preserve">   16:20:30</t>
  </si>
  <si>
    <t xml:space="preserve">   16:20:40</t>
  </si>
  <si>
    <t xml:space="preserve">   16:20:50</t>
  </si>
  <si>
    <t xml:space="preserve">   16:21:00</t>
  </si>
  <si>
    <t xml:space="preserve">   16:21:10</t>
  </si>
  <si>
    <t xml:space="preserve">   16:21:20</t>
  </si>
  <si>
    <t xml:space="preserve">   16:21:30</t>
  </si>
  <si>
    <t xml:space="preserve">   16:21:40</t>
  </si>
  <si>
    <t xml:space="preserve">   16:21:50</t>
  </si>
  <si>
    <t xml:space="preserve">   16:22:00</t>
  </si>
  <si>
    <t xml:space="preserve">   16:22:10</t>
  </si>
  <si>
    <t xml:space="preserve">   16:22:20</t>
  </si>
  <si>
    <t xml:space="preserve">   16:22:31</t>
  </si>
  <si>
    <t xml:space="preserve">   16:22:41</t>
  </si>
  <si>
    <t xml:space="preserve">   16:22:51</t>
  </si>
  <si>
    <t xml:space="preserve">   16:23:01</t>
  </si>
  <si>
    <t xml:space="preserve">   16:23:11</t>
  </si>
  <si>
    <t xml:space="preserve">   16:23:21</t>
  </si>
  <si>
    <t xml:space="preserve">   16:23:31</t>
  </si>
  <si>
    <t xml:space="preserve">   16:23:41</t>
  </si>
  <si>
    <t xml:space="preserve">   16:23:51</t>
  </si>
  <si>
    <t xml:space="preserve">   16:24:01</t>
  </si>
  <si>
    <t xml:space="preserve">   16:24:11</t>
  </si>
  <si>
    <t xml:space="preserve">   16:24:21</t>
  </si>
  <si>
    <t xml:space="preserve">   16:24:31</t>
  </si>
  <si>
    <t xml:space="preserve">   16:24:41</t>
  </si>
  <si>
    <t xml:space="preserve">   16:24:51</t>
  </si>
  <si>
    <t xml:space="preserve">   16:25:01</t>
  </si>
  <si>
    <t xml:space="preserve">   16:25:11</t>
  </si>
  <si>
    <t xml:space="preserve">   16:25:21</t>
  </si>
  <si>
    <t xml:space="preserve">   16:25:31</t>
  </si>
  <si>
    <t xml:space="preserve">   16:25:41</t>
  </si>
  <si>
    <t xml:space="preserve">   16:25:51</t>
  </si>
  <si>
    <t xml:space="preserve">   16:26:01</t>
  </si>
  <si>
    <t xml:space="preserve">   16:26:11</t>
  </si>
  <si>
    <t xml:space="preserve">   16:26:21</t>
  </si>
  <si>
    <t xml:space="preserve">   16:26:31</t>
  </si>
  <si>
    <t xml:space="preserve">   16:26:41</t>
  </si>
  <si>
    <t xml:space="preserve">   16:26:51</t>
  </si>
  <si>
    <t xml:space="preserve">   16:27:01</t>
  </si>
  <si>
    <t xml:space="preserve">   16:27:11</t>
  </si>
  <si>
    <t xml:space="preserve">   16:27:21</t>
  </si>
  <si>
    <t xml:space="preserve">   16:27:31</t>
  </si>
  <si>
    <t xml:space="preserve">   16:27:41</t>
  </si>
  <si>
    <t xml:space="preserve">   16:27:51</t>
  </si>
  <si>
    <t xml:space="preserve">   16:28:01</t>
  </si>
  <si>
    <t xml:space="preserve">   16:28:11</t>
  </si>
  <si>
    <t xml:space="preserve">   16:28:21</t>
  </si>
  <si>
    <t xml:space="preserve">   16:28:31</t>
  </si>
  <si>
    <t xml:space="preserve">   16:28:41</t>
  </si>
  <si>
    <t xml:space="preserve">   16:28:51</t>
  </si>
  <si>
    <t xml:space="preserve">   16:29:01</t>
  </si>
  <si>
    <t xml:space="preserve">   16:29:11</t>
  </si>
  <si>
    <t xml:space="preserve">   16:29:21</t>
  </si>
  <si>
    <t xml:space="preserve">   16:29:31</t>
  </si>
  <si>
    <t xml:space="preserve">   16:29:41</t>
  </si>
  <si>
    <t xml:space="preserve">   16:29:51</t>
  </si>
  <si>
    <t xml:space="preserve">   16:30:01</t>
  </si>
  <si>
    <t xml:space="preserve">   16:30:11</t>
  </si>
  <si>
    <t xml:space="preserve">   16:30:21</t>
  </si>
  <si>
    <t xml:space="preserve">   16:30:31</t>
  </si>
  <si>
    <t xml:space="preserve">   16:30:41</t>
  </si>
  <si>
    <t xml:space="preserve">   16:30:51</t>
  </si>
  <si>
    <t xml:space="preserve">   16:31:00</t>
  </si>
  <si>
    <t xml:space="preserve">   16:31:10</t>
  </si>
  <si>
    <t xml:space="preserve">   16:31:20</t>
  </si>
  <si>
    <t xml:space="preserve">   16:31:30</t>
  </si>
  <si>
    <t xml:space="preserve">   16:31:40</t>
  </si>
  <si>
    <t xml:space="preserve">   16:31:50</t>
  </si>
  <si>
    <t xml:space="preserve">   16:32:00</t>
  </si>
  <si>
    <t xml:space="preserve">   16:32:10</t>
  </si>
  <si>
    <t xml:space="preserve">   16:32:20</t>
  </si>
  <si>
    <t xml:space="preserve">   16:32:30</t>
  </si>
  <si>
    <t xml:space="preserve">   16:32:40</t>
  </si>
  <si>
    <t xml:space="preserve">   16:32:50</t>
  </si>
  <si>
    <t xml:space="preserve">   16:33:00</t>
  </si>
  <si>
    <t xml:space="preserve">   16:33:10</t>
  </si>
  <si>
    <t xml:space="preserve">   16:33:20</t>
  </si>
  <si>
    <t xml:space="preserve">   16:33:30</t>
  </si>
  <si>
    <t xml:space="preserve">   16:33:40</t>
  </si>
  <si>
    <t xml:space="preserve">   16:33:50</t>
  </si>
  <si>
    <t xml:space="preserve">   16:34:00</t>
  </si>
  <si>
    <t xml:space="preserve">   16:34:11</t>
  </si>
  <si>
    <t xml:space="preserve">   16:34:21</t>
  </si>
  <si>
    <t xml:space="preserve">   16:34:31</t>
  </si>
  <si>
    <t xml:space="preserve">   16:34:41</t>
  </si>
  <si>
    <t xml:space="preserve">   16:34:51</t>
  </si>
  <si>
    <t xml:space="preserve">   16:35:01</t>
  </si>
  <si>
    <t xml:space="preserve">   16:35:11</t>
  </si>
  <si>
    <t xml:space="preserve">   16:35:21</t>
  </si>
  <si>
    <t xml:space="preserve">   16:35:31</t>
  </si>
  <si>
    <t xml:space="preserve">   16:35:41</t>
  </si>
  <si>
    <t xml:space="preserve">   16:35:51</t>
  </si>
  <si>
    <t xml:space="preserve">   16:36:01</t>
  </si>
  <si>
    <t xml:space="preserve">   16:36:11</t>
  </si>
  <si>
    <t xml:space="preserve">   16:36:21</t>
  </si>
  <si>
    <t xml:space="preserve">   16:36:31</t>
  </si>
  <si>
    <t xml:space="preserve">   16:36:41</t>
  </si>
  <si>
    <t xml:space="preserve">   16:36:51</t>
  </si>
  <si>
    <t xml:space="preserve">   16:37:01</t>
  </si>
  <si>
    <t xml:space="preserve">   16:37:11</t>
  </si>
  <si>
    <t xml:space="preserve">   16:37:21</t>
  </si>
  <si>
    <t xml:space="preserve">   16:37:31</t>
  </si>
  <si>
    <t xml:space="preserve">   16:37:41</t>
  </si>
  <si>
    <t xml:space="preserve">   16:37:51</t>
  </si>
  <si>
    <t xml:space="preserve">   16:38:01</t>
  </si>
  <si>
    <t xml:space="preserve">   16:38:11</t>
  </si>
  <si>
    <t xml:space="preserve">   16:38:21</t>
  </si>
  <si>
    <t xml:space="preserve">   16:38:31</t>
  </si>
  <si>
    <t xml:space="preserve">   16:38:41</t>
  </si>
  <si>
    <t xml:space="preserve">   16:38:51</t>
  </si>
  <si>
    <t xml:space="preserve">   16:39:01</t>
  </si>
  <si>
    <t xml:space="preserve">   16:39:11</t>
  </si>
  <si>
    <t xml:space="preserve">   16:39:21</t>
  </si>
  <si>
    <t xml:space="preserve">   16:39:31</t>
  </si>
  <si>
    <t xml:space="preserve">   16:39:41</t>
  </si>
  <si>
    <t xml:space="preserve">   16:39:51</t>
  </si>
  <si>
    <t xml:space="preserve">   16:40:01</t>
  </si>
  <si>
    <t xml:space="preserve">   16:40:11</t>
  </si>
  <si>
    <t xml:space="preserve">   16:40:21</t>
  </si>
  <si>
    <t xml:space="preserve">   16:40:31</t>
  </si>
  <si>
    <t xml:space="preserve">   16:40:41</t>
  </si>
  <si>
    <t xml:space="preserve">   16:40:51</t>
  </si>
  <si>
    <t xml:space="preserve">   16:41:01</t>
  </si>
  <si>
    <t xml:space="preserve">   16:41:11</t>
  </si>
  <si>
    <t xml:space="preserve">   16:41:21</t>
  </si>
  <si>
    <t xml:space="preserve">   16:41:31</t>
  </si>
  <si>
    <t xml:space="preserve">   16:41:41</t>
  </si>
  <si>
    <t xml:space="preserve">   16:41:51</t>
  </si>
  <si>
    <t xml:space="preserve">   16:42:01</t>
  </si>
  <si>
    <t xml:space="preserve">   16:42:11</t>
  </si>
  <si>
    <t xml:space="preserve">   16:42:21</t>
  </si>
  <si>
    <t xml:space="preserve">   16:42:30</t>
  </si>
  <si>
    <t xml:space="preserve">   16:42:40</t>
  </si>
  <si>
    <t>Blank 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</si>
</sst>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0" fillId="0" borderId="21" xfId="0" applyFill="1" applyBorder="1"/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/>
    </xf>
    <xf numFmtId="0" fontId="1" fillId="0" borderId="24" xfId="0" applyFont="1" applyFill="1" applyBorder="1"/>
    <xf numFmtId="172" fontId="1" fillId="0" borderId="25" xfId="0" applyNumberFormat="1" applyFont="1" applyFill="1" applyBorder="1" applyAlignment="1">
      <alignment horizontal="right" wrapText="1"/>
    </xf>
    <xf numFmtId="0" fontId="1" fillId="0" borderId="26" xfId="0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2" xfId="0" applyFont="1" applyFill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7032104416498"/>
                  <c:y val="-0.12118672929851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values'!$N$142:$N$201</c:f>
              <c:numCache>
                <c:formatCode>0.00</c:formatCode>
                <c:ptCount val="60"/>
                <c:pt idx="0">
                  <c:v>274.100446804252</c:v>
                </c:pt>
                <c:pt idx="1">
                  <c:v>276.037888070906</c:v>
                </c:pt>
                <c:pt idx="2">
                  <c:v>275.067186554169</c:v>
                </c:pt>
                <c:pt idx="3">
                  <c:v>280.9515693813481</c:v>
                </c:pt>
                <c:pt idx="4">
                  <c:v>281.6973763532891</c:v>
                </c:pt>
                <c:pt idx="5">
                  <c:v>281.9464916585062</c:v>
                </c:pt>
                <c:pt idx="6">
                  <c:v>281.1999155585578</c:v>
                </c:pt>
                <c:pt idx="7">
                  <c:v>284.2001388401068</c:v>
                </c:pt>
                <c:pt idx="8">
                  <c:v>281.4485177680091</c:v>
                </c:pt>
                <c:pt idx="9">
                  <c:v>284.4518403861352</c:v>
                </c:pt>
                <c:pt idx="10">
                  <c:v>286.2210659854672</c:v>
                </c:pt>
                <c:pt idx="11">
                  <c:v>288.2588255754436</c:v>
                </c:pt>
                <c:pt idx="12">
                  <c:v>289.0273621762393</c:v>
                </c:pt>
                <c:pt idx="13">
                  <c:v>290.829973646234</c:v>
                </c:pt>
                <c:pt idx="14">
                  <c:v>290.5716522361669</c:v>
                </c:pt>
                <c:pt idx="15">
                  <c:v>292.1256299253834</c:v>
                </c:pt>
                <c:pt idx="16">
                  <c:v>293.4280684408873</c:v>
                </c:pt>
                <c:pt idx="17">
                  <c:v>295.5261920421484</c:v>
                </c:pt>
                <c:pt idx="18">
                  <c:v>295.78969603177</c:v>
                </c:pt>
                <c:pt idx="19">
                  <c:v>296.8464804885066</c:v>
                </c:pt>
                <c:pt idx="20">
                  <c:v>296.5818683490087</c:v>
                </c:pt>
                <c:pt idx="21">
                  <c:v>297.6143471145024</c:v>
                </c:pt>
                <c:pt idx="22">
                  <c:v>297.1113706051271</c:v>
                </c:pt>
                <c:pt idx="23">
                  <c:v>300.8492320122851</c:v>
                </c:pt>
                <c:pt idx="24">
                  <c:v>300.0436166153201</c:v>
                </c:pt>
                <c:pt idx="25">
                  <c:v>303.5790487330435</c:v>
                </c:pt>
                <c:pt idx="26">
                  <c:v>302.4947313429363</c:v>
                </c:pt>
                <c:pt idx="27">
                  <c:v>305.2141439376495</c:v>
                </c:pt>
                <c:pt idx="28">
                  <c:v>309.3476491684298</c:v>
                </c:pt>
                <c:pt idx="29">
                  <c:v>306.5846780724755</c:v>
                </c:pt>
                <c:pt idx="30">
                  <c:v>309.6757253954291</c:v>
                </c:pt>
                <c:pt idx="31">
                  <c:v>311.9068853699415</c:v>
                </c:pt>
                <c:pt idx="32">
                  <c:v>315.0059040823373</c:v>
                </c:pt>
                <c:pt idx="33">
                  <c:v>315.5732773194059</c:v>
                </c:pt>
                <c:pt idx="34">
                  <c:v>315.8574185889935</c:v>
                </c:pt>
                <c:pt idx="35">
                  <c:v>316.1418635123297</c:v>
                </c:pt>
                <c:pt idx="36">
                  <c:v>317.2826880643048</c:v>
                </c:pt>
                <c:pt idx="37">
                  <c:v>318.7156010222383</c:v>
                </c:pt>
                <c:pt idx="38">
                  <c:v>315.2894392886233</c:v>
                </c:pt>
                <c:pt idx="39">
                  <c:v>319.0031054453289</c:v>
                </c:pt>
                <c:pt idx="40">
                  <c:v>319.290918128733</c:v>
                </c:pt>
                <c:pt idx="41">
                  <c:v>323.9381913326975</c:v>
                </c:pt>
                <c:pt idx="42">
                  <c:v>321.8951739435072</c:v>
                </c:pt>
                <c:pt idx="43">
                  <c:v>322.7688691260218</c:v>
                </c:pt>
                <c:pt idx="44">
                  <c:v>324.2313096375092</c:v>
                </c:pt>
                <c:pt idx="45">
                  <c:v>325.1125620976718</c:v>
                </c:pt>
                <c:pt idx="46">
                  <c:v>329.8610898662205</c:v>
                </c:pt>
                <c:pt idx="47">
                  <c:v>326.2920092483783</c:v>
                </c:pt>
                <c:pt idx="48">
                  <c:v>329.2630204794751</c:v>
                </c:pt>
                <c:pt idx="49">
                  <c:v>331.964572899194</c:v>
                </c:pt>
                <c:pt idx="50">
                  <c:v>331.0611242779817</c:v>
                </c:pt>
                <c:pt idx="51">
                  <c:v>331.6630964768232</c:v>
                </c:pt>
                <c:pt idx="52">
                  <c:v>334.3882117615343</c:v>
                </c:pt>
                <c:pt idx="53">
                  <c:v>338.3719279654167</c:v>
                </c:pt>
                <c:pt idx="54">
                  <c:v>336.8330425791818</c:v>
                </c:pt>
                <c:pt idx="55">
                  <c:v>335.3025272923292</c:v>
                </c:pt>
                <c:pt idx="56">
                  <c:v>334.9974235647076</c:v>
                </c:pt>
                <c:pt idx="57">
                  <c:v>343.6675326372437</c:v>
                </c:pt>
                <c:pt idx="58">
                  <c:v>342.0997515629518</c:v>
                </c:pt>
                <c:pt idx="59">
                  <c:v>341.1632000813928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481832"/>
        <c:axId val="-2101647288"/>
      </c:scatterChart>
      <c:valAx>
        <c:axId val="-2128481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647288"/>
        <c:crosses val="autoZero"/>
        <c:crossBetween val="midCat"/>
      </c:valAx>
      <c:valAx>
        <c:axId val="-2101647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28481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091575792209"/>
          <c:y val="0.384999295045236"/>
          <c:w val="0.2311432777057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3" sqref="G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0" t="s">
        <v>73</v>
      </c>
      <c r="B3" s="130"/>
      <c r="C3" s="130"/>
      <c r="D3" s="130"/>
      <c r="E3" s="131"/>
    </row>
    <row r="4" spans="1:5" ht="15">
      <c r="A4" s="129" t="s">
        <v>1</v>
      </c>
      <c r="B4" s="129"/>
      <c r="C4" s="129"/>
      <c r="D4" s="129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30.1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102.75160326713865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21.475085082831974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213.88084533140909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160.42427006151203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8.2991123421998996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8.2991123421998996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259.34726069374688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1.6868734856606069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0.57967972453794425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3.5580503333693683E-2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1.8997405413941216E-5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4.4358037978750424E-3</v>
      </c>
      <c r="C43" s="48"/>
      <c r="D43" s="48"/>
      <c r="E43" s="50"/>
    </row>
    <row r="44" spans="1:5">
      <c r="A44" s="49" t="s">
        <v>47</v>
      </c>
      <c r="B44" s="48">
        <f>B34/B32-1</f>
        <v>-0.65635850615617897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1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3.33203125" customWidth="1"/>
    <col min="17" max="17" width="11.5" bestFit="1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30" t="s">
        <v>73</v>
      </c>
      <c r="B3" s="130"/>
      <c r="C3" s="130"/>
      <c r="D3" s="130"/>
      <c r="E3" s="132"/>
      <c r="F3" s="132"/>
      <c r="G3" s="133"/>
      <c r="H3" s="133"/>
      <c r="I3" s="133"/>
      <c r="J3" s="133"/>
    </row>
    <row r="4" spans="1:19" ht="15">
      <c r="A4" s="129" t="s">
        <v>1</v>
      </c>
      <c r="B4" s="129"/>
      <c r="C4" s="129"/>
      <c r="D4" s="129"/>
      <c r="E4" s="133"/>
      <c r="F4" s="133"/>
      <c r="G4" s="133"/>
      <c r="H4" s="133"/>
      <c r="I4" s="133"/>
      <c r="J4" s="133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</row>
    <row r="7" spans="1:19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</row>
    <row r="10" spans="1:19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</row>
    <row r="13" spans="1:19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1.9024002016969558E-5</v>
      </c>
      <c r="O13" s="100"/>
      <c r="P13" s="100"/>
      <c r="Q13" s="100"/>
      <c r="R13" s="100"/>
      <c r="S13" s="100"/>
    </row>
    <row r="14" spans="1:19">
      <c r="A14" s="46" t="s">
        <v>33</v>
      </c>
      <c r="B14" s="43">
        <v>-0.08</v>
      </c>
      <c r="C14" s="87" t="s">
        <v>37</v>
      </c>
      <c r="D14" s="88">
        <f>TAN(($B$7+($B$14*(G21-$E$7)))*PI()/180)</f>
        <v>1.6858001133052014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3.5594071378506772E-2</v>
      </c>
      <c r="I14" s="89" t="s">
        <v>46</v>
      </c>
      <c r="J14" s="50">
        <f>$D$16/$D$14*$H$14+$D$16/$D$14*1/$B$16*$H$14-$B$13*1/$B$16*$H$14-$H$14+$B$13*$H$14</f>
        <v>4.4456234375390216E-3</v>
      </c>
      <c r="O14" s="117"/>
      <c r="P14" s="134" t="s">
        <v>79</v>
      </c>
      <c r="Q14" s="135"/>
      <c r="R14" s="113"/>
      <c r="S14" s="100"/>
    </row>
    <row r="15" spans="1:19" ht="36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-0.65613970484233941</v>
      </c>
      <c r="O15" s="128" t="s">
        <v>275</v>
      </c>
      <c r="P15" s="115" t="s">
        <v>77</v>
      </c>
      <c r="Q15" s="116" t="s">
        <v>78</v>
      </c>
      <c r="R15" s="113"/>
      <c r="S15" s="100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0.57967972453794425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25">
        <v>-0.82291027680000262</v>
      </c>
      <c r="P16" s="126">
        <v>2.5872799999999998E-2</v>
      </c>
      <c r="Q16" s="127">
        <v>0.10150000000000001</v>
      </c>
      <c r="R16" s="113"/>
      <c r="S16" s="100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  <c r="S17" s="100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O18" s="100"/>
      <c r="P18" s="113"/>
      <c r="Q18" s="113"/>
      <c r="R18" s="113"/>
      <c r="S18" s="100"/>
    </row>
    <row r="19" spans="1:19">
      <c r="D19" s="53"/>
      <c r="I19" s="53"/>
      <c r="O19" s="100"/>
      <c r="P19" s="113"/>
      <c r="Q19" s="114"/>
      <c r="R19" s="113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O20" s="100"/>
      <c r="P20" s="118" t="s">
        <v>93</v>
      </c>
      <c r="Q20" s="119" t="s">
        <v>87</v>
      </c>
      <c r="R20" s="119" t="s">
        <v>88</v>
      </c>
      <c r="S20" s="120" t="s">
        <v>89</v>
      </c>
    </row>
    <row r="21" spans="1:19">
      <c r="A21" s="102">
        <v>40387</v>
      </c>
      <c r="B21" t="s">
        <v>94</v>
      </c>
      <c r="C21">
        <v>0</v>
      </c>
      <c r="D21">
        <v>310.73700000000002</v>
      </c>
      <c r="E21">
        <v>30.1</v>
      </c>
      <c r="F21">
        <v>3587</v>
      </c>
      <c r="G21">
        <v>17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102.57097026804769</v>
      </c>
      <c r="J21" s="104">
        <f t="shared" ref="J21:J84" si="1">I21*20.9/100</f>
        <v>21.437332786021965</v>
      </c>
      <c r="K21" s="76">
        <f>($B$9-EXP(52.57-6690.9/(273.15+G21)-4.681*LN(273.15+G21)))*I21/100*0.2095</f>
        <v>215.0090550753803</v>
      </c>
      <c r="L21" s="76">
        <f t="shared" ref="L21:L84" si="2">K21/1.33322</f>
        <v>161.27049929897564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8.3428855310087808</v>
      </c>
      <c r="N21" s="103">
        <f t="shared" ref="N21:N84" si="3">M21*31.25</f>
        <v>260.71517284402438</v>
      </c>
      <c r="O21" s="100"/>
      <c r="P21" s="121">
        <f>Q46-O16</f>
        <v>69.120910276800004</v>
      </c>
      <c r="Q21" s="122">
        <f>P21*(6)</f>
        <v>414.72546166080002</v>
      </c>
      <c r="R21" s="123">
        <f>(Q21/1000)*(P16*1000)</f>
        <v>10.730108924457546</v>
      </c>
      <c r="S21" s="124">
        <f>R21/Q16</f>
        <v>105.7153588616507</v>
      </c>
    </row>
    <row r="22" spans="1:19">
      <c r="A22" s="102">
        <v>40387</v>
      </c>
      <c r="B22" t="s">
        <v>95</v>
      </c>
      <c r="C22">
        <v>0.20100000000000001</v>
      </c>
      <c r="D22">
        <v>312.91199999999998</v>
      </c>
      <c r="E22">
        <v>30.02</v>
      </c>
      <c r="F22">
        <v>3576</v>
      </c>
      <c r="G22">
        <v>17</v>
      </c>
      <c r="I22" s="103">
        <f t="shared" si="0"/>
        <v>103.28859967888272</v>
      </c>
      <c r="J22" s="104">
        <f t="shared" si="1"/>
        <v>21.587317332886485</v>
      </c>
      <c r="K22" s="76">
        <f t="shared" ref="K22:K36" si="4">($B$9-EXP(52.57-6690.9/(273.15+G22)-4.681*LN(273.15+G22)))*I22/100*0.2095</f>
        <v>216.51334835753141</v>
      </c>
      <c r="L22" s="76">
        <f t="shared" si="2"/>
        <v>162.39881516743779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8.4012558478014956</v>
      </c>
      <c r="N22" s="103">
        <f t="shared" si="3"/>
        <v>262.53924524379676</v>
      </c>
      <c r="P22" s="54"/>
      <c r="Q22" s="54"/>
    </row>
    <row r="23" spans="1:19">
      <c r="A23" s="102">
        <v>40387</v>
      </c>
      <c r="B23" t="s">
        <v>96</v>
      </c>
      <c r="C23">
        <v>0.36799999999999999</v>
      </c>
      <c r="D23">
        <v>314.279</v>
      </c>
      <c r="E23">
        <v>29.97</v>
      </c>
      <c r="F23">
        <v>3568</v>
      </c>
      <c r="G23">
        <v>17</v>
      </c>
      <c r="I23" s="103">
        <f t="shared" si="0"/>
        <v>103.74004153501141</v>
      </c>
      <c r="J23" s="104">
        <f t="shared" si="1"/>
        <v>21.681668680817385</v>
      </c>
      <c r="K23" s="76">
        <f t="shared" si="4"/>
        <v>217.45965983975731</v>
      </c>
      <c r="L23" s="76">
        <f t="shared" si="2"/>
        <v>163.10860911159244</v>
      </c>
      <c r="M23" s="103">
        <f t="shared" si="5"/>
        <v>8.4379750844407262</v>
      </c>
      <c r="N23" s="103">
        <f t="shared" si="3"/>
        <v>263.6867213887727</v>
      </c>
      <c r="P23" s="136" t="s">
        <v>85</v>
      </c>
      <c r="Q23" s="131"/>
      <c r="R23" s="131"/>
      <c r="S23" s="131"/>
    </row>
    <row r="24" spans="1:19">
      <c r="A24" s="102">
        <v>40387</v>
      </c>
      <c r="B24" t="s">
        <v>97</v>
      </c>
      <c r="C24">
        <v>0.53500000000000003</v>
      </c>
      <c r="D24">
        <v>314.005</v>
      </c>
      <c r="E24">
        <v>29.98</v>
      </c>
      <c r="F24">
        <v>3562</v>
      </c>
      <c r="G24">
        <v>17</v>
      </c>
      <c r="I24" s="103">
        <f t="shared" si="0"/>
        <v>103.64957230811561</v>
      </c>
      <c r="J24" s="104">
        <f t="shared" si="1"/>
        <v>21.662760612396159</v>
      </c>
      <c r="K24" s="76">
        <f t="shared" si="4"/>
        <v>217.27001843403173</v>
      </c>
      <c r="L24" s="76">
        <f t="shared" si="2"/>
        <v>162.96636596663095</v>
      </c>
      <c r="M24" s="103">
        <f t="shared" si="5"/>
        <v>8.4306165267308977</v>
      </c>
      <c r="N24" s="103">
        <f t="shared" si="3"/>
        <v>263.45676646034053</v>
      </c>
      <c r="P24" s="54"/>
      <c r="Q24" s="54"/>
      <c r="R24" s="54"/>
    </row>
    <row r="25" spans="1:19">
      <c r="A25" s="102">
        <v>40387</v>
      </c>
      <c r="B25" t="s">
        <v>98</v>
      </c>
      <c r="C25">
        <v>0.70199999999999996</v>
      </c>
      <c r="D25">
        <v>315.92899999999997</v>
      </c>
      <c r="E25">
        <v>29.91</v>
      </c>
      <c r="F25">
        <v>3567</v>
      </c>
      <c r="G25">
        <v>17</v>
      </c>
      <c r="I25" s="103">
        <f t="shared" si="0"/>
        <v>104.2847650859281</v>
      </c>
      <c r="J25" s="104">
        <f t="shared" si="1"/>
        <v>21.795515902958972</v>
      </c>
      <c r="K25" s="76">
        <f t="shared" si="4"/>
        <v>218.60150821706947</v>
      </c>
      <c r="L25" s="76">
        <f t="shared" si="2"/>
        <v>163.96506819359854</v>
      </c>
      <c r="M25" s="103">
        <f t="shared" si="5"/>
        <v>8.4822816384244337</v>
      </c>
      <c r="N25" s="103">
        <f t="shared" si="3"/>
        <v>265.07130120076357</v>
      </c>
      <c r="P25" s="54"/>
      <c r="Q25" s="54"/>
      <c r="R25" s="54"/>
    </row>
    <row r="26" spans="1:19">
      <c r="A26" s="102">
        <v>40387</v>
      </c>
      <c r="B26" t="s">
        <v>99</v>
      </c>
      <c r="C26">
        <v>0.86899999999999999</v>
      </c>
      <c r="D26">
        <v>315.37799999999999</v>
      </c>
      <c r="E26">
        <v>29.93</v>
      </c>
      <c r="F26">
        <v>3563</v>
      </c>
      <c r="G26">
        <v>17</v>
      </c>
      <c r="I26" s="103">
        <f t="shared" si="0"/>
        <v>104.1028263046089</v>
      </c>
      <c r="J26" s="104">
        <f t="shared" si="1"/>
        <v>21.757490697663258</v>
      </c>
      <c r="K26" s="76">
        <f t="shared" si="4"/>
        <v>218.22012852113033</v>
      </c>
      <c r="L26" s="76">
        <f t="shared" si="2"/>
        <v>163.67900910662181</v>
      </c>
      <c r="M26" s="103">
        <f t="shared" si="5"/>
        <v>8.4674831586768917</v>
      </c>
      <c r="N26" s="103">
        <f t="shared" si="3"/>
        <v>264.60884870865289</v>
      </c>
      <c r="P26" s="54"/>
      <c r="Q26" s="54"/>
      <c r="R26" s="54"/>
    </row>
    <row r="27" spans="1:19">
      <c r="A27" s="102">
        <v>40387</v>
      </c>
      <c r="B27" t="s">
        <v>100</v>
      </c>
      <c r="C27">
        <v>1.036</v>
      </c>
      <c r="D27">
        <v>313.45800000000003</v>
      </c>
      <c r="E27">
        <v>30</v>
      </c>
      <c r="F27">
        <v>3566</v>
      </c>
      <c r="G27">
        <v>17</v>
      </c>
      <c r="I27" s="103">
        <f t="shared" si="0"/>
        <v>103.46890537611124</v>
      </c>
      <c r="J27" s="104">
        <f t="shared" si="1"/>
        <v>21.625001223607246</v>
      </c>
      <c r="K27" s="76">
        <f t="shared" si="4"/>
        <v>216.89130478598776</v>
      </c>
      <c r="L27" s="76">
        <f t="shared" si="2"/>
        <v>162.68230658555058</v>
      </c>
      <c r="M27" s="103">
        <f t="shared" si="5"/>
        <v>8.4159214962655327</v>
      </c>
      <c r="N27" s="103">
        <f t="shared" si="3"/>
        <v>262.99754675829791</v>
      </c>
      <c r="P27" s="54"/>
      <c r="Q27" s="54"/>
      <c r="R27" s="54"/>
    </row>
    <row r="28" spans="1:19">
      <c r="A28" s="102">
        <v>40387</v>
      </c>
      <c r="B28" t="s">
        <v>101</v>
      </c>
      <c r="C28">
        <v>1.2030000000000001</v>
      </c>
      <c r="D28">
        <v>316.48200000000003</v>
      </c>
      <c r="E28">
        <v>29.89</v>
      </c>
      <c r="F28">
        <v>3563</v>
      </c>
      <c r="G28">
        <v>17</v>
      </c>
      <c r="I28" s="103">
        <f t="shared" si="0"/>
        <v>104.46706941541163</v>
      </c>
      <c r="J28" s="104">
        <f t="shared" si="1"/>
        <v>21.833617507821028</v>
      </c>
      <c r="K28" s="76">
        <f t="shared" si="4"/>
        <v>218.98365417431225</v>
      </c>
      <c r="L28" s="76">
        <f t="shared" si="2"/>
        <v>164.25170202540633</v>
      </c>
      <c r="M28" s="103">
        <f t="shared" si="5"/>
        <v>8.4971098510143488</v>
      </c>
      <c r="N28" s="103">
        <f t="shared" si="3"/>
        <v>265.53468284419841</v>
      </c>
      <c r="P28" s="54"/>
      <c r="Q28" s="54"/>
      <c r="R28" s="54"/>
    </row>
    <row r="29" spans="1:19">
      <c r="A29" s="102">
        <v>40387</v>
      </c>
      <c r="B29" t="s">
        <v>102</v>
      </c>
      <c r="C29">
        <v>1.369</v>
      </c>
      <c r="D29">
        <v>315.37799999999999</v>
      </c>
      <c r="E29">
        <v>29.93</v>
      </c>
      <c r="F29">
        <v>3562</v>
      </c>
      <c r="G29">
        <v>17</v>
      </c>
      <c r="I29" s="103">
        <f t="shared" si="0"/>
        <v>104.1028263046089</v>
      </c>
      <c r="J29" s="104">
        <f t="shared" si="1"/>
        <v>21.757490697663258</v>
      </c>
      <c r="K29" s="76">
        <f t="shared" si="4"/>
        <v>218.22012852113033</v>
      </c>
      <c r="L29" s="76">
        <f t="shared" si="2"/>
        <v>163.67900910662181</v>
      </c>
      <c r="M29" s="103">
        <f t="shared" si="5"/>
        <v>8.4674831586768917</v>
      </c>
      <c r="N29" s="103">
        <f t="shared" si="3"/>
        <v>264.60884870865289</v>
      </c>
      <c r="P29" s="54"/>
      <c r="Q29" s="54"/>
      <c r="R29" s="54"/>
    </row>
    <row r="30" spans="1:19">
      <c r="A30" s="102">
        <v>40387</v>
      </c>
      <c r="B30" t="s">
        <v>103</v>
      </c>
      <c r="C30">
        <v>1.536</v>
      </c>
      <c r="D30">
        <v>315.92899999999997</v>
      </c>
      <c r="E30">
        <v>29.91</v>
      </c>
      <c r="F30">
        <v>3572</v>
      </c>
      <c r="G30">
        <v>17</v>
      </c>
      <c r="I30" s="103">
        <f t="shared" si="0"/>
        <v>104.2847650859281</v>
      </c>
      <c r="J30" s="104">
        <f t="shared" si="1"/>
        <v>21.795515902958972</v>
      </c>
      <c r="K30" s="76">
        <f t="shared" si="4"/>
        <v>218.60150821706947</v>
      </c>
      <c r="L30" s="76">
        <f t="shared" si="2"/>
        <v>163.96506819359854</v>
      </c>
      <c r="M30" s="103">
        <f t="shared" si="5"/>
        <v>8.4822816384244337</v>
      </c>
      <c r="N30" s="103">
        <f t="shared" si="3"/>
        <v>265.07130120076357</v>
      </c>
      <c r="P30" s="54"/>
      <c r="Q30" s="54"/>
      <c r="R30" s="54"/>
    </row>
    <row r="31" spans="1:19">
      <c r="A31" s="102">
        <v>40387</v>
      </c>
      <c r="B31" t="s">
        <v>104</v>
      </c>
      <c r="C31">
        <v>1.7030000000000001</v>
      </c>
      <c r="D31">
        <v>312.91199999999998</v>
      </c>
      <c r="E31">
        <v>30.02</v>
      </c>
      <c r="F31">
        <v>3569</v>
      </c>
      <c r="G31">
        <v>17</v>
      </c>
      <c r="I31" s="103">
        <f t="shared" si="0"/>
        <v>103.28859967888272</v>
      </c>
      <c r="J31" s="104">
        <f t="shared" si="1"/>
        <v>21.587317332886485</v>
      </c>
      <c r="K31" s="76">
        <f t="shared" si="4"/>
        <v>216.51334835753141</v>
      </c>
      <c r="L31" s="76">
        <f t="shared" si="2"/>
        <v>162.39881516743779</v>
      </c>
      <c r="M31" s="103">
        <f t="shared" si="5"/>
        <v>8.4012558478014956</v>
      </c>
      <c r="N31" s="103">
        <f t="shared" si="3"/>
        <v>262.53924524379676</v>
      </c>
      <c r="P31" s="54"/>
      <c r="Q31" s="54"/>
      <c r="R31" s="54"/>
    </row>
    <row r="32" spans="1:19">
      <c r="A32" s="102">
        <v>40387</v>
      </c>
      <c r="B32" t="s">
        <v>105</v>
      </c>
      <c r="C32">
        <v>1.871</v>
      </c>
      <c r="D32">
        <v>315.92899999999997</v>
      </c>
      <c r="E32">
        <v>29.91</v>
      </c>
      <c r="F32">
        <v>3562</v>
      </c>
      <c r="G32">
        <v>17</v>
      </c>
      <c r="I32" s="103">
        <f t="shared" si="0"/>
        <v>104.2847650859281</v>
      </c>
      <c r="J32" s="104">
        <f t="shared" si="1"/>
        <v>21.795515902958972</v>
      </c>
      <c r="K32" s="76">
        <f t="shared" si="4"/>
        <v>218.60150821706947</v>
      </c>
      <c r="L32" s="76">
        <f t="shared" si="2"/>
        <v>163.96506819359854</v>
      </c>
      <c r="M32" s="103">
        <f t="shared" si="5"/>
        <v>8.4822816384244337</v>
      </c>
      <c r="N32" s="103">
        <f t="shared" si="3"/>
        <v>265.07130120076357</v>
      </c>
      <c r="P32" s="54"/>
      <c r="Q32" s="54"/>
      <c r="R32" s="54"/>
    </row>
    <row r="33" spans="1:18">
      <c r="A33" s="102">
        <v>40387</v>
      </c>
      <c r="B33" t="s">
        <v>106</v>
      </c>
      <c r="C33">
        <v>2.0369999999999999</v>
      </c>
      <c r="D33">
        <v>312.36599999999999</v>
      </c>
      <c r="E33">
        <v>30.04</v>
      </c>
      <c r="F33">
        <v>3559</v>
      </c>
      <c r="G33">
        <v>17</v>
      </c>
      <c r="I33" s="103">
        <f t="shared" si="0"/>
        <v>103.10865426580685</v>
      </c>
      <c r="J33" s="104">
        <f t="shared" si="1"/>
        <v>21.54970874155363</v>
      </c>
      <c r="K33" s="76">
        <f t="shared" si="4"/>
        <v>216.13614715596839</v>
      </c>
      <c r="L33" s="76">
        <f t="shared" si="2"/>
        <v>162.11589021764479</v>
      </c>
      <c r="M33" s="103">
        <f t="shared" si="5"/>
        <v>8.3866195040172951</v>
      </c>
      <c r="N33" s="103">
        <f t="shared" si="3"/>
        <v>262.08185950054047</v>
      </c>
      <c r="P33" s="54"/>
      <c r="Q33" s="54"/>
      <c r="R33" s="54"/>
    </row>
    <row r="34" spans="1:18">
      <c r="A34" s="102">
        <v>40387</v>
      </c>
      <c r="B34" t="s">
        <v>107</v>
      </c>
      <c r="C34">
        <v>2.2040000000000002</v>
      </c>
      <c r="D34">
        <v>314.55399999999997</v>
      </c>
      <c r="E34">
        <v>29.96</v>
      </c>
      <c r="F34">
        <v>3567</v>
      </c>
      <c r="G34">
        <v>17</v>
      </c>
      <c r="I34" s="103">
        <f t="shared" si="0"/>
        <v>103.83060142838332</v>
      </c>
      <c r="J34" s="104">
        <f t="shared" si="1"/>
        <v>21.700595698532112</v>
      </c>
      <c r="K34" s="76">
        <f t="shared" si="4"/>
        <v>217.64949130036197</v>
      </c>
      <c r="L34" s="76">
        <f t="shared" si="2"/>
        <v>163.2509948098303</v>
      </c>
      <c r="M34" s="103">
        <f t="shared" si="5"/>
        <v>8.4453410167520566</v>
      </c>
      <c r="N34" s="103">
        <f t="shared" si="3"/>
        <v>263.91690677350175</v>
      </c>
      <c r="P34" s="54"/>
      <c r="Q34" s="54"/>
      <c r="R34" s="54"/>
    </row>
    <row r="35" spans="1:18">
      <c r="A35" s="102">
        <v>40387</v>
      </c>
      <c r="B35" t="s">
        <v>108</v>
      </c>
      <c r="C35">
        <v>2.371</v>
      </c>
      <c r="D35">
        <v>313.185</v>
      </c>
      <c r="E35">
        <v>30.01</v>
      </c>
      <c r="F35">
        <v>3573</v>
      </c>
      <c r="G35">
        <v>17</v>
      </c>
      <c r="I35" s="103">
        <f t="shared" si="0"/>
        <v>103.37870743263096</v>
      </c>
      <c r="J35" s="104">
        <f t="shared" si="1"/>
        <v>21.606149853419868</v>
      </c>
      <c r="K35" s="76">
        <f t="shared" si="4"/>
        <v>216.70223204399497</v>
      </c>
      <c r="L35" s="76">
        <f t="shared" si="2"/>
        <v>162.54048997464406</v>
      </c>
      <c r="M35" s="103">
        <f t="shared" si="5"/>
        <v>8.4085850041213916</v>
      </c>
      <c r="N35" s="103">
        <f t="shared" si="3"/>
        <v>262.76828137879352</v>
      </c>
      <c r="P35" s="54"/>
      <c r="Q35" s="54"/>
      <c r="R35" s="54"/>
    </row>
    <row r="36" spans="1:18">
      <c r="A36" s="102">
        <v>40387</v>
      </c>
      <c r="B36" t="s">
        <v>109</v>
      </c>
      <c r="C36">
        <v>2.5379999999999998</v>
      </c>
      <c r="D36">
        <v>311.983</v>
      </c>
      <c r="E36">
        <v>30.01</v>
      </c>
      <c r="F36">
        <v>3565</v>
      </c>
      <c r="G36">
        <v>17.100000000000001</v>
      </c>
      <c r="I36" s="103">
        <f t="shared" si="0"/>
        <v>103.19650673346467</v>
      </c>
      <c r="J36" s="104">
        <f t="shared" si="1"/>
        <v>21.568069907294117</v>
      </c>
      <c r="K36" s="76">
        <f t="shared" si="4"/>
        <v>216.29362298916894</v>
      </c>
      <c r="L36" s="76">
        <f t="shared" si="2"/>
        <v>162.23400713248296</v>
      </c>
      <c r="M36" s="103">
        <f t="shared" si="5"/>
        <v>8.3776519897766057</v>
      </c>
      <c r="N36" s="103">
        <f t="shared" si="3"/>
        <v>261.80162468051896</v>
      </c>
      <c r="P36" s="54"/>
      <c r="Q36" s="54"/>
      <c r="R36" s="54"/>
    </row>
    <row r="37" spans="1:18">
      <c r="A37" s="102">
        <v>40387</v>
      </c>
      <c r="B37" t="s">
        <v>110</v>
      </c>
      <c r="C37">
        <v>2.7050000000000001</v>
      </c>
      <c r="D37">
        <v>310.89600000000002</v>
      </c>
      <c r="E37">
        <v>30.05</v>
      </c>
      <c r="F37">
        <v>3567</v>
      </c>
      <c r="G37">
        <v>17.100000000000001</v>
      </c>
      <c r="I37" s="103">
        <f t="shared" si="0"/>
        <v>102.83722924554347</v>
      </c>
      <c r="J37" s="104">
        <f t="shared" si="1"/>
        <v>21.492980912318586</v>
      </c>
      <c r="K37" s="76">
        <f t="shared" ref="K37:K42" si="6">($B$9-EXP(52.57-6690.9/(273.15+G37)-4.681*LN(273.15+G37)))*I37/100*0.2095</f>
        <v>215.5405991516312</v>
      </c>
      <c r="L37" s="76">
        <f t="shared" si="2"/>
        <v>161.6691912449792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8.3484852877550058</v>
      </c>
      <c r="N37" s="103">
        <f t="shared" si="3"/>
        <v>260.89016524234393</v>
      </c>
      <c r="P37" s="54"/>
      <c r="Q37" s="54"/>
      <c r="R37" s="54"/>
    </row>
    <row r="38" spans="1:18">
      <c r="A38" s="102">
        <v>40387</v>
      </c>
      <c r="B38" t="s">
        <v>111</v>
      </c>
      <c r="C38">
        <v>2.8719999999999999</v>
      </c>
      <c r="D38">
        <v>306.86200000000002</v>
      </c>
      <c r="E38">
        <v>30.2</v>
      </c>
      <c r="F38">
        <v>3572</v>
      </c>
      <c r="G38">
        <v>17.100000000000001</v>
      </c>
      <c r="I38" s="103">
        <f t="shared" si="0"/>
        <v>101.50264019024399</v>
      </c>
      <c r="J38" s="104">
        <f t="shared" si="1"/>
        <v>21.214051799760991</v>
      </c>
      <c r="K38" s="76">
        <f t="shared" si="6"/>
        <v>212.74338138613089</v>
      </c>
      <c r="L38" s="76">
        <f t="shared" si="2"/>
        <v>159.57109958306273</v>
      </c>
      <c r="M38" s="103">
        <f t="shared" si="7"/>
        <v>8.2401412845656221</v>
      </c>
      <c r="N38" s="103">
        <f t="shared" si="3"/>
        <v>257.50441514267567</v>
      </c>
      <c r="P38" s="54"/>
      <c r="Q38" s="54"/>
      <c r="R38" s="54"/>
    </row>
    <row r="39" spans="1:18">
      <c r="A39" s="102">
        <v>40387</v>
      </c>
      <c r="B39" t="s">
        <v>112</v>
      </c>
      <c r="C39">
        <v>3.0390000000000001</v>
      </c>
      <c r="D39">
        <v>310.08499999999998</v>
      </c>
      <c r="E39">
        <v>30.08</v>
      </c>
      <c r="F39">
        <v>3573</v>
      </c>
      <c r="G39">
        <v>17.100000000000001</v>
      </c>
      <c r="I39" s="103">
        <f t="shared" si="0"/>
        <v>102.56871195843451</v>
      </c>
      <c r="J39" s="104">
        <f t="shared" si="1"/>
        <v>21.436860799312807</v>
      </c>
      <c r="K39" s="76">
        <f t="shared" si="6"/>
        <v>214.97780319368246</v>
      </c>
      <c r="L39" s="76">
        <f t="shared" si="2"/>
        <v>161.24705839522542</v>
      </c>
      <c r="M39" s="103">
        <f t="shared" si="7"/>
        <v>8.32668663917819</v>
      </c>
      <c r="N39" s="103">
        <f t="shared" si="3"/>
        <v>260.20895747431842</v>
      </c>
      <c r="P39" s="54"/>
      <c r="Q39" s="54"/>
      <c r="R39" s="54"/>
    </row>
    <row r="40" spans="1:18">
      <c r="A40" s="102">
        <v>40387</v>
      </c>
      <c r="B40" t="s">
        <v>113</v>
      </c>
      <c r="C40">
        <v>3.2050000000000001</v>
      </c>
      <c r="D40">
        <v>312.52699999999999</v>
      </c>
      <c r="E40">
        <v>29.99</v>
      </c>
      <c r="F40">
        <v>3572</v>
      </c>
      <c r="G40">
        <v>17.100000000000001</v>
      </c>
      <c r="I40" s="103">
        <f t="shared" si="0"/>
        <v>103.37668522220737</v>
      </c>
      <c r="J40" s="104">
        <f t="shared" si="1"/>
        <v>21.605727211441341</v>
      </c>
      <c r="K40" s="76">
        <f t="shared" si="6"/>
        <v>216.67126618028516</v>
      </c>
      <c r="L40" s="76">
        <f t="shared" si="2"/>
        <v>162.51726360262009</v>
      </c>
      <c r="M40" s="103">
        <f t="shared" si="7"/>
        <v>8.3922791581034257</v>
      </c>
      <c r="N40" s="103">
        <f t="shared" si="3"/>
        <v>262.25872369073204</v>
      </c>
      <c r="P40" s="54"/>
      <c r="Q40" s="54"/>
      <c r="R40" s="54"/>
    </row>
    <row r="41" spans="1:18">
      <c r="A41" s="102">
        <v>40387</v>
      </c>
      <c r="B41" t="s">
        <v>114</v>
      </c>
      <c r="C41">
        <v>3.3719999999999999</v>
      </c>
      <c r="D41">
        <v>313.62</v>
      </c>
      <c r="E41">
        <v>29.95</v>
      </c>
      <c r="F41">
        <v>3581</v>
      </c>
      <c r="G41">
        <v>17.100000000000001</v>
      </c>
      <c r="I41" s="103">
        <f t="shared" si="0"/>
        <v>103.73812644201361</v>
      </c>
      <c r="J41" s="104">
        <f t="shared" si="1"/>
        <v>21.681268426380843</v>
      </c>
      <c r="K41" s="76">
        <f t="shared" si="6"/>
        <v>217.42882506870211</v>
      </c>
      <c r="L41" s="76">
        <f t="shared" si="2"/>
        <v>163.08548106741731</v>
      </c>
      <c r="M41" s="103">
        <f t="shared" si="7"/>
        <v>8.4216215152252403</v>
      </c>
      <c r="N41" s="103">
        <f t="shared" si="3"/>
        <v>263.17567235078877</v>
      </c>
      <c r="P41" s="54"/>
      <c r="Q41" s="54"/>
      <c r="R41" s="54"/>
    </row>
    <row r="42" spans="1:18">
      <c r="A42" s="102">
        <v>40387</v>
      </c>
      <c r="B42" t="s">
        <v>115</v>
      </c>
      <c r="C42">
        <v>3.5390000000000001</v>
      </c>
      <c r="D42">
        <v>313.62</v>
      </c>
      <c r="E42">
        <v>29.95</v>
      </c>
      <c r="F42">
        <v>3581</v>
      </c>
      <c r="G42">
        <v>17.100000000000001</v>
      </c>
      <c r="I42" s="103">
        <f t="shared" si="0"/>
        <v>103.73812644201361</v>
      </c>
      <c r="J42" s="104">
        <f t="shared" si="1"/>
        <v>21.681268426380843</v>
      </c>
      <c r="K42" s="76">
        <f t="shared" si="6"/>
        <v>217.42882506870211</v>
      </c>
      <c r="L42" s="76">
        <f t="shared" si="2"/>
        <v>163.08548106741731</v>
      </c>
      <c r="M42" s="103">
        <f t="shared" si="7"/>
        <v>8.4216215152252403</v>
      </c>
      <c r="N42" s="103">
        <f t="shared" si="3"/>
        <v>263.17567235078877</v>
      </c>
      <c r="P42" s="54"/>
      <c r="Q42" s="54"/>
      <c r="R42" s="54"/>
    </row>
    <row r="43" spans="1:18" ht="24">
      <c r="A43" s="102">
        <v>40387</v>
      </c>
      <c r="B43" t="s">
        <v>116</v>
      </c>
      <c r="C43">
        <v>3.706</v>
      </c>
      <c r="D43">
        <v>309.27499999999998</v>
      </c>
      <c r="E43">
        <v>30.11</v>
      </c>
      <c r="F43">
        <v>3581</v>
      </c>
      <c r="G43">
        <v>17.100000000000001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102.30099756483108</v>
      </c>
      <c r="J43" s="104">
        <f t="shared" si="1"/>
        <v>21.380908491049695</v>
      </c>
      <c r="K43" s="76">
        <f t="shared" ref="K43:K77" si="9">($B$9-EXP(52.57-6690.9/(273.15+G43)-4.681*LN(273.15+G43)))*I43/100*0.2095</f>
        <v>214.416690051855</v>
      </c>
      <c r="L43" s="76">
        <f t="shared" si="2"/>
        <v>160.82618776485126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8.3049531707376705</v>
      </c>
      <c r="N43" s="103">
        <f t="shared" si="3"/>
        <v>259.52978658555219</v>
      </c>
      <c r="P43" s="54"/>
      <c r="Q43" s="110" t="s">
        <v>82</v>
      </c>
      <c r="R43" s="110" t="s">
        <v>83</v>
      </c>
    </row>
    <row r="44" spans="1:18" ht="24">
      <c r="A44" s="102">
        <v>40387</v>
      </c>
      <c r="B44" t="s">
        <v>117</v>
      </c>
      <c r="C44">
        <v>3.8730000000000002</v>
      </c>
      <c r="D44">
        <v>313.62</v>
      </c>
      <c r="E44">
        <v>29.95</v>
      </c>
      <c r="F44">
        <v>3580</v>
      </c>
      <c r="G44">
        <v>17.100000000000001</v>
      </c>
      <c r="I44" s="103">
        <f t="shared" si="8"/>
        <v>103.73812644201361</v>
      </c>
      <c r="J44" s="104">
        <f t="shared" si="1"/>
        <v>21.681268426380843</v>
      </c>
      <c r="K44" s="76">
        <f t="shared" si="9"/>
        <v>217.42882506870211</v>
      </c>
      <c r="L44" s="76">
        <f t="shared" si="2"/>
        <v>163.08548106741731</v>
      </c>
      <c r="M44" s="103">
        <f t="shared" si="10"/>
        <v>8.4216215152252403</v>
      </c>
      <c r="N44" s="103">
        <f t="shared" si="3"/>
        <v>263.17567235078877</v>
      </c>
      <c r="P44" s="110" t="s">
        <v>90</v>
      </c>
      <c r="Q44" s="54">
        <f>1.1383*80+273.91</f>
        <v>364.97400000000005</v>
      </c>
      <c r="R44" s="110" t="s">
        <v>80</v>
      </c>
    </row>
    <row r="45" spans="1:18" ht="24">
      <c r="A45" s="102">
        <v>40387</v>
      </c>
      <c r="B45" t="s">
        <v>118</v>
      </c>
      <c r="C45">
        <v>4.04</v>
      </c>
      <c r="D45">
        <v>311.983</v>
      </c>
      <c r="E45">
        <v>30.01</v>
      </c>
      <c r="F45">
        <v>3583</v>
      </c>
      <c r="G45">
        <v>17.100000000000001</v>
      </c>
      <c r="I45" s="103">
        <f t="shared" si="8"/>
        <v>103.19650673346467</v>
      </c>
      <c r="J45" s="104">
        <f t="shared" si="1"/>
        <v>21.568069907294117</v>
      </c>
      <c r="K45" s="76">
        <f t="shared" si="9"/>
        <v>216.29362298916894</v>
      </c>
      <c r="L45" s="76">
        <f t="shared" si="2"/>
        <v>162.23400713248296</v>
      </c>
      <c r="M45" s="103">
        <f t="shared" si="10"/>
        <v>8.3776519897766057</v>
      </c>
      <c r="N45" s="103">
        <f t="shared" si="3"/>
        <v>261.80162468051896</v>
      </c>
      <c r="P45" s="110" t="s">
        <v>84</v>
      </c>
      <c r="Q45" s="54">
        <f>1.1383*20+273.91</f>
        <v>296.67600000000004</v>
      </c>
      <c r="R45" s="110" t="s">
        <v>81</v>
      </c>
    </row>
    <row r="46" spans="1:18" ht="39" customHeight="1">
      <c r="A46" s="102">
        <v>40387</v>
      </c>
      <c r="B46" t="s">
        <v>119</v>
      </c>
      <c r="C46">
        <v>4.2069999999999999</v>
      </c>
      <c r="D46">
        <v>311.983</v>
      </c>
      <c r="E46">
        <v>30.01</v>
      </c>
      <c r="F46">
        <v>3588</v>
      </c>
      <c r="G46">
        <v>17.100000000000001</v>
      </c>
      <c r="I46" s="103">
        <f t="shared" si="8"/>
        <v>103.19650673346467</v>
      </c>
      <c r="J46" s="104">
        <f t="shared" si="1"/>
        <v>21.568069907294117</v>
      </c>
      <c r="K46" s="76">
        <f t="shared" si="9"/>
        <v>216.29362298916894</v>
      </c>
      <c r="L46" s="76">
        <f t="shared" si="2"/>
        <v>162.23400713248296</v>
      </c>
      <c r="M46" s="103">
        <f t="shared" si="10"/>
        <v>8.3776519897766057</v>
      </c>
      <c r="N46" s="103">
        <f t="shared" si="3"/>
        <v>261.80162468051896</v>
      </c>
      <c r="P46" s="110" t="s">
        <v>91</v>
      </c>
      <c r="Q46" s="111">
        <f>Q44-Q45</f>
        <v>68.298000000000002</v>
      </c>
      <c r="R46" s="110" t="s">
        <v>92</v>
      </c>
    </row>
    <row r="47" spans="1:18" ht="40.5" customHeight="1">
      <c r="A47" s="102">
        <v>40387</v>
      </c>
      <c r="B47" t="s">
        <v>120</v>
      </c>
      <c r="C47">
        <v>4.3739999999999997</v>
      </c>
      <c r="D47">
        <v>311.983</v>
      </c>
      <c r="E47">
        <v>30.01</v>
      </c>
      <c r="F47">
        <v>3576</v>
      </c>
      <c r="G47">
        <v>17.100000000000001</v>
      </c>
      <c r="I47" s="103">
        <f t="shared" si="8"/>
        <v>103.19650673346467</v>
      </c>
      <c r="J47" s="104">
        <f t="shared" si="1"/>
        <v>21.568069907294117</v>
      </c>
      <c r="K47" s="76">
        <f t="shared" si="9"/>
        <v>216.29362298916894</v>
      </c>
      <c r="L47" s="76">
        <f t="shared" si="2"/>
        <v>162.23400713248296</v>
      </c>
      <c r="M47" s="103">
        <f t="shared" si="10"/>
        <v>8.3776519897766057</v>
      </c>
      <c r="N47" s="103">
        <f t="shared" si="3"/>
        <v>261.80162468051896</v>
      </c>
      <c r="P47" s="109" t="s">
        <v>86</v>
      </c>
      <c r="Q47" s="54"/>
      <c r="R47" s="54"/>
    </row>
    <row r="48" spans="1:18">
      <c r="A48" s="102">
        <v>40387</v>
      </c>
      <c r="B48" t="s">
        <v>121</v>
      </c>
      <c r="C48">
        <v>4.5410000000000004</v>
      </c>
      <c r="D48">
        <v>313.62</v>
      </c>
      <c r="E48">
        <v>29.95</v>
      </c>
      <c r="F48">
        <v>3584</v>
      </c>
      <c r="G48">
        <v>17.100000000000001</v>
      </c>
      <c r="I48" s="103">
        <f t="shared" si="8"/>
        <v>103.73812644201361</v>
      </c>
      <c r="J48" s="104">
        <f t="shared" si="1"/>
        <v>21.681268426380843</v>
      </c>
      <c r="K48" s="76">
        <f t="shared" si="9"/>
        <v>217.42882506870211</v>
      </c>
      <c r="L48" s="76">
        <f t="shared" si="2"/>
        <v>163.08548106741731</v>
      </c>
      <c r="M48" s="103">
        <f t="shared" si="10"/>
        <v>8.4216215152252403</v>
      </c>
      <c r="N48" s="103">
        <f t="shared" si="3"/>
        <v>263.17567235078877</v>
      </c>
    </row>
    <row r="49" spans="1:14">
      <c r="A49" s="102">
        <v>40387</v>
      </c>
      <c r="B49" t="s">
        <v>122</v>
      </c>
      <c r="C49">
        <v>4.7080000000000002</v>
      </c>
      <c r="D49">
        <v>310.89600000000002</v>
      </c>
      <c r="E49">
        <v>30.05</v>
      </c>
      <c r="F49">
        <v>3585</v>
      </c>
      <c r="G49">
        <v>17.100000000000001</v>
      </c>
      <c r="I49" s="103">
        <f t="shared" si="8"/>
        <v>102.83722924554347</v>
      </c>
      <c r="J49" s="104">
        <f t="shared" si="1"/>
        <v>21.492980912318586</v>
      </c>
      <c r="K49" s="76">
        <f t="shared" si="9"/>
        <v>215.5405991516312</v>
      </c>
      <c r="L49" s="76">
        <f t="shared" si="2"/>
        <v>161.6691912449792</v>
      </c>
      <c r="M49" s="103">
        <f t="shared" si="10"/>
        <v>8.3484852877550058</v>
      </c>
      <c r="N49" s="103">
        <f t="shared" si="3"/>
        <v>260.89016524234393</v>
      </c>
    </row>
    <row r="50" spans="1:14">
      <c r="A50" s="102">
        <v>40387</v>
      </c>
      <c r="B50" t="s">
        <v>123</v>
      </c>
      <c r="C50">
        <v>4.8739999999999997</v>
      </c>
      <c r="D50">
        <v>311.43900000000002</v>
      </c>
      <c r="E50">
        <v>30.03</v>
      </c>
      <c r="F50">
        <v>3588</v>
      </c>
      <c r="G50">
        <v>17.100000000000001</v>
      </c>
      <c r="I50" s="103">
        <f t="shared" si="8"/>
        <v>103.01668839047443</v>
      </c>
      <c r="J50" s="104">
        <f t="shared" si="1"/>
        <v>21.530487873609154</v>
      </c>
      <c r="K50" s="76">
        <f t="shared" si="9"/>
        <v>215.9167346417201</v>
      </c>
      <c r="L50" s="76">
        <f t="shared" si="2"/>
        <v>161.95131684322175</v>
      </c>
      <c r="M50" s="103">
        <f t="shared" si="10"/>
        <v>8.3630540586388644</v>
      </c>
      <c r="N50" s="103">
        <f t="shared" si="3"/>
        <v>261.34543933246454</v>
      </c>
    </row>
    <row r="51" spans="1:14">
      <c r="A51" s="102">
        <v>40387</v>
      </c>
      <c r="B51" t="s">
        <v>124</v>
      </c>
      <c r="C51">
        <v>5.0419999999999998</v>
      </c>
      <c r="D51">
        <v>311.601</v>
      </c>
      <c r="E51">
        <v>29.98</v>
      </c>
      <c r="F51">
        <v>3580</v>
      </c>
      <c r="G51">
        <v>17.2</v>
      </c>
      <c r="I51" s="103">
        <f t="shared" si="8"/>
        <v>103.28469531181324</v>
      </c>
      <c r="J51" s="104">
        <f t="shared" si="1"/>
        <v>21.586501320168964</v>
      </c>
      <c r="K51" s="76">
        <f t="shared" si="9"/>
        <v>216.45160909261241</v>
      </c>
      <c r="L51" s="76">
        <f t="shared" si="2"/>
        <v>162.35250678253581</v>
      </c>
      <c r="M51" s="103">
        <f t="shared" si="10"/>
        <v>8.3687358348429211</v>
      </c>
      <c r="N51" s="103">
        <f t="shared" si="3"/>
        <v>261.52299483884127</v>
      </c>
    </row>
    <row r="52" spans="1:14">
      <c r="A52" s="102">
        <v>40387</v>
      </c>
      <c r="B52" t="s">
        <v>125</v>
      </c>
      <c r="C52">
        <v>5.2080000000000002</v>
      </c>
      <c r="D52">
        <v>310.78699999999998</v>
      </c>
      <c r="E52">
        <v>30.01</v>
      </c>
      <c r="F52">
        <v>3591</v>
      </c>
      <c r="G52">
        <v>17.2</v>
      </c>
      <c r="I52" s="103">
        <f t="shared" si="8"/>
        <v>103.01475289379529</v>
      </c>
      <c r="J52" s="104">
        <f t="shared" si="1"/>
        <v>21.530083354803214</v>
      </c>
      <c r="K52" s="76">
        <f t="shared" si="9"/>
        <v>215.88589632591513</v>
      </c>
      <c r="L52" s="76">
        <f t="shared" si="2"/>
        <v>161.92818614025825</v>
      </c>
      <c r="M52" s="103">
        <f t="shared" si="10"/>
        <v>8.3468635063223129</v>
      </c>
      <c r="N52" s="103">
        <f t="shared" si="3"/>
        <v>260.8394845725723</v>
      </c>
    </row>
    <row r="53" spans="1:14">
      <c r="A53" s="102">
        <v>40387</v>
      </c>
      <c r="B53" t="s">
        <v>126</v>
      </c>
      <c r="C53">
        <v>5.375</v>
      </c>
      <c r="D53">
        <v>308.89600000000002</v>
      </c>
      <c r="E53">
        <v>30.08</v>
      </c>
      <c r="F53">
        <v>3582</v>
      </c>
      <c r="G53">
        <v>17.2</v>
      </c>
      <c r="I53" s="103">
        <f t="shared" si="8"/>
        <v>102.38802766224556</v>
      </c>
      <c r="J53" s="104">
        <f t="shared" si="1"/>
        <v>21.399097781409324</v>
      </c>
      <c r="K53" s="76">
        <f t="shared" si="9"/>
        <v>214.57248116388809</v>
      </c>
      <c r="L53" s="76">
        <f t="shared" si="2"/>
        <v>160.94304103140374</v>
      </c>
      <c r="M53" s="103">
        <f t="shared" si="10"/>
        <v>8.2960825277074637</v>
      </c>
      <c r="N53" s="103">
        <f t="shared" si="3"/>
        <v>259.25257899085824</v>
      </c>
    </row>
    <row r="54" spans="1:14">
      <c r="A54" s="102">
        <v>40387</v>
      </c>
      <c r="B54" t="s">
        <v>127</v>
      </c>
      <c r="C54">
        <v>5.5419999999999998</v>
      </c>
      <c r="D54">
        <v>312.41800000000001</v>
      </c>
      <c r="E54">
        <v>29.95</v>
      </c>
      <c r="F54">
        <v>3591</v>
      </c>
      <c r="G54">
        <v>17.2</v>
      </c>
      <c r="I54" s="103">
        <f t="shared" si="8"/>
        <v>103.55544988710665</v>
      </c>
      <c r="J54" s="104">
        <f t="shared" si="1"/>
        <v>21.643089026405288</v>
      </c>
      <c r="K54" s="76">
        <f t="shared" si="9"/>
        <v>217.0190238805877</v>
      </c>
      <c r="L54" s="76">
        <f t="shared" si="2"/>
        <v>162.77810404928496</v>
      </c>
      <c r="M54" s="103">
        <f t="shared" si="10"/>
        <v>8.3906739691411847</v>
      </c>
      <c r="N54" s="103">
        <f t="shared" si="3"/>
        <v>262.208561535662</v>
      </c>
    </row>
    <row r="55" spans="1:14">
      <c r="A55" s="102">
        <v>40387</v>
      </c>
      <c r="B55" t="s">
        <v>128</v>
      </c>
      <c r="C55">
        <v>5.7089999999999996</v>
      </c>
      <c r="D55">
        <v>309.435</v>
      </c>
      <c r="E55">
        <v>30.06</v>
      </c>
      <c r="F55">
        <v>3584</v>
      </c>
      <c r="G55">
        <v>17.2</v>
      </c>
      <c r="I55" s="103">
        <f t="shared" si="8"/>
        <v>102.56664495807954</v>
      </c>
      <c r="J55" s="104">
        <f t="shared" si="1"/>
        <v>21.436428796238619</v>
      </c>
      <c r="K55" s="76">
        <f t="shared" si="9"/>
        <v>214.94680575262134</v>
      </c>
      <c r="L55" s="76">
        <f t="shared" si="2"/>
        <v>161.22380833817473</v>
      </c>
      <c r="M55" s="103">
        <f t="shared" si="10"/>
        <v>8.310555155620591</v>
      </c>
      <c r="N55" s="103">
        <f t="shared" si="3"/>
        <v>259.70484861314344</v>
      </c>
    </row>
    <row r="56" spans="1:14">
      <c r="A56" s="102">
        <v>40387</v>
      </c>
      <c r="B56" t="s">
        <v>129</v>
      </c>
      <c r="C56">
        <v>5.8760000000000003</v>
      </c>
      <c r="D56">
        <v>309.97500000000002</v>
      </c>
      <c r="E56">
        <v>30.04</v>
      </c>
      <c r="F56">
        <v>3590</v>
      </c>
      <c r="G56">
        <v>17.2</v>
      </c>
      <c r="I56" s="103">
        <f t="shared" si="8"/>
        <v>102.74561942759919</v>
      </c>
      <c r="J56" s="104">
        <f t="shared" si="1"/>
        <v>21.473834460368231</v>
      </c>
      <c r="K56" s="76">
        <f t="shared" si="9"/>
        <v>215.32187886289265</v>
      </c>
      <c r="L56" s="76">
        <f t="shared" si="2"/>
        <v>161.50513708382161</v>
      </c>
      <c r="M56" s="103">
        <f t="shared" si="10"/>
        <v>8.3250567238545816</v>
      </c>
      <c r="N56" s="103">
        <f t="shared" si="3"/>
        <v>260.15802262045565</v>
      </c>
    </row>
    <row r="57" spans="1:14">
      <c r="A57" s="102">
        <v>40387</v>
      </c>
      <c r="B57" t="s">
        <v>130</v>
      </c>
      <c r="C57">
        <v>6.0430000000000001</v>
      </c>
      <c r="D57">
        <v>308.89600000000002</v>
      </c>
      <c r="E57">
        <v>30.08</v>
      </c>
      <c r="F57">
        <v>3591</v>
      </c>
      <c r="G57">
        <v>17.2</v>
      </c>
      <c r="I57" s="103">
        <f t="shared" si="8"/>
        <v>102.38802766224556</v>
      </c>
      <c r="J57" s="104">
        <f t="shared" si="1"/>
        <v>21.399097781409324</v>
      </c>
      <c r="K57" s="76">
        <f t="shared" si="9"/>
        <v>214.57248116388809</v>
      </c>
      <c r="L57" s="76">
        <f t="shared" si="2"/>
        <v>160.94304103140374</v>
      </c>
      <c r="M57" s="103">
        <f t="shared" si="10"/>
        <v>8.2960825277074637</v>
      </c>
      <c r="N57" s="103">
        <f t="shared" si="3"/>
        <v>259.25257899085824</v>
      </c>
    </row>
    <row r="58" spans="1:14">
      <c r="A58" s="102">
        <v>40387</v>
      </c>
      <c r="B58" t="s">
        <v>131</v>
      </c>
      <c r="C58">
        <v>6.21</v>
      </c>
      <c r="D58">
        <v>309.70499999999998</v>
      </c>
      <c r="E58">
        <v>30.05</v>
      </c>
      <c r="F58">
        <v>3590</v>
      </c>
      <c r="G58">
        <v>17.2</v>
      </c>
      <c r="I58" s="103">
        <f t="shared" si="8"/>
        <v>102.65608748732423</v>
      </c>
      <c r="J58" s="104">
        <f t="shared" si="1"/>
        <v>21.455122284850763</v>
      </c>
      <c r="K58" s="76">
        <f t="shared" si="9"/>
        <v>215.1342486193295</v>
      </c>
      <c r="L58" s="76">
        <f t="shared" si="2"/>
        <v>161.36440243870442</v>
      </c>
      <c r="M58" s="103">
        <f t="shared" si="10"/>
        <v>8.3178023174327969</v>
      </c>
      <c r="N58" s="103">
        <f t="shared" si="3"/>
        <v>259.93132241977492</v>
      </c>
    </row>
    <row r="59" spans="1:14">
      <c r="A59" s="102">
        <v>40387</v>
      </c>
      <c r="B59" t="s">
        <v>132</v>
      </c>
      <c r="C59">
        <v>6.3769999999999998</v>
      </c>
      <c r="D59">
        <v>308.62700000000001</v>
      </c>
      <c r="E59">
        <v>30.09</v>
      </c>
      <c r="F59">
        <v>3592</v>
      </c>
      <c r="G59">
        <v>17.2</v>
      </c>
      <c r="I59" s="103">
        <f t="shared" si="8"/>
        <v>102.29885266088056</v>
      </c>
      <c r="J59" s="104">
        <f t="shared" si="1"/>
        <v>21.380460206124035</v>
      </c>
      <c r="K59" s="76">
        <f t="shared" si="9"/>
        <v>214.38559894984832</v>
      </c>
      <c r="L59" s="76">
        <f t="shared" si="2"/>
        <v>160.80286745612</v>
      </c>
      <c r="M59" s="103">
        <f t="shared" si="10"/>
        <v>8.2888570425836274</v>
      </c>
      <c r="N59" s="103">
        <f t="shared" si="3"/>
        <v>259.02678258073837</v>
      </c>
    </row>
    <row r="60" spans="1:14">
      <c r="A60" s="102">
        <v>40387</v>
      </c>
      <c r="B60" t="s">
        <v>133</v>
      </c>
      <c r="C60">
        <v>6.5439999999999996</v>
      </c>
      <c r="D60">
        <v>310.245</v>
      </c>
      <c r="E60">
        <v>30.03</v>
      </c>
      <c r="F60">
        <v>3584</v>
      </c>
      <c r="G60">
        <v>17.2</v>
      </c>
      <c r="I60" s="103">
        <f t="shared" si="8"/>
        <v>102.8352408967345</v>
      </c>
      <c r="J60" s="104">
        <f t="shared" si="1"/>
        <v>21.492565347417507</v>
      </c>
      <c r="K60" s="76">
        <f t="shared" si="9"/>
        <v>215.50969673024477</v>
      </c>
      <c r="L60" s="76">
        <f t="shared" si="2"/>
        <v>161.64601245874258</v>
      </c>
      <c r="M60" s="103">
        <f t="shared" si="10"/>
        <v>8.3323183844332327</v>
      </c>
      <c r="N60" s="103">
        <f t="shared" si="3"/>
        <v>260.38494951353852</v>
      </c>
    </row>
    <row r="61" spans="1:14">
      <c r="A61" s="102">
        <v>40387</v>
      </c>
      <c r="B61" t="s">
        <v>134</v>
      </c>
      <c r="C61">
        <v>6.694</v>
      </c>
      <c r="D61">
        <v>310.51600000000002</v>
      </c>
      <c r="E61">
        <v>30.02</v>
      </c>
      <c r="F61">
        <v>3594</v>
      </c>
      <c r="G61">
        <v>17.2</v>
      </c>
      <c r="I61" s="103">
        <f t="shared" si="8"/>
        <v>102.92495201273822</v>
      </c>
      <c r="J61" s="104">
        <f t="shared" si="1"/>
        <v>21.511314970662287</v>
      </c>
      <c r="K61" s="76">
        <f t="shared" si="9"/>
        <v>215.69770246869302</v>
      </c>
      <c r="L61" s="76">
        <f t="shared" si="2"/>
        <v>161.78702874896342</v>
      </c>
      <c r="M61" s="103">
        <f t="shared" si="10"/>
        <v>8.3395873087304615</v>
      </c>
      <c r="N61" s="103">
        <f t="shared" si="3"/>
        <v>260.6121033978269</v>
      </c>
    </row>
    <row r="62" spans="1:14">
      <c r="A62" s="102">
        <v>40387</v>
      </c>
      <c r="B62" t="s">
        <v>135</v>
      </c>
      <c r="C62">
        <v>6.8609999999999998</v>
      </c>
      <c r="D62">
        <v>308.62700000000001</v>
      </c>
      <c r="E62">
        <v>30.09</v>
      </c>
      <c r="F62">
        <v>3595</v>
      </c>
      <c r="G62">
        <v>17.2</v>
      </c>
      <c r="I62" s="103">
        <f t="shared" si="8"/>
        <v>102.29885266088056</v>
      </c>
      <c r="J62" s="104">
        <f t="shared" si="1"/>
        <v>21.380460206124035</v>
      </c>
      <c r="K62" s="76">
        <f t="shared" si="9"/>
        <v>214.38559894984832</v>
      </c>
      <c r="L62" s="76">
        <f t="shared" si="2"/>
        <v>160.80286745612</v>
      </c>
      <c r="M62" s="103">
        <f t="shared" si="10"/>
        <v>8.2888570425836274</v>
      </c>
      <c r="N62" s="103">
        <f t="shared" si="3"/>
        <v>259.02678258073837</v>
      </c>
    </row>
    <row r="63" spans="1:14">
      <c r="A63" s="102">
        <v>40387</v>
      </c>
      <c r="B63" t="s">
        <v>136</v>
      </c>
      <c r="C63">
        <v>7.0279999999999996</v>
      </c>
      <c r="D63">
        <v>309.16500000000002</v>
      </c>
      <c r="E63">
        <v>30.07</v>
      </c>
      <c r="F63">
        <v>3593</v>
      </c>
      <c r="G63">
        <v>17.2</v>
      </c>
      <c r="I63" s="103">
        <f t="shared" si="8"/>
        <v>102.47729172221204</v>
      </c>
      <c r="J63" s="104">
        <f t="shared" si="1"/>
        <v>21.417753969942314</v>
      </c>
      <c r="K63" s="76">
        <f t="shared" si="9"/>
        <v>214.759550016205</v>
      </c>
      <c r="L63" s="76">
        <f t="shared" si="2"/>
        <v>161.08335459729452</v>
      </c>
      <c r="M63" s="103">
        <f t="shared" si="10"/>
        <v>8.3033152288850189</v>
      </c>
      <c r="N63" s="103">
        <f t="shared" si="3"/>
        <v>259.47860090265686</v>
      </c>
    </row>
    <row r="64" spans="1:14">
      <c r="A64" s="102">
        <v>40387</v>
      </c>
      <c r="B64" t="s">
        <v>137</v>
      </c>
      <c r="C64">
        <v>7.1950000000000003</v>
      </c>
      <c r="D64">
        <v>309.97500000000002</v>
      </c>
      <c r="E64">
        <v>30.04</v>
      </c>
      <c r="F64">
        <v>3594</v>
      </c>
      <c r="G64">
        <v>17.2</v>
      </c>
      <c r="I64" s="103">
        <f t="shared" si="8"/>
        <v>102.74561942759919</v>
      </c>
      <c r="J64" s="104">
        <f t="shared" si="1"/>
        <v>21.473834460368231</v>
      </c>
      <c r="K64" s="76">
        <f t="shared" si="9"/>
        <v>215.32187886289265</v>
      </c>
      <c r="L64" s="76">
        <f t="shared" si="2"/>
        <v>161.50513708382161</v>
      </c>
      <c r="M64" s="103">
        <f t="shared" si="10"/>
        <v>8.3250567238545816</v>
      </c>
      <c r="N64" s="103">
        <f t="shared" si="3"/>
        <v>260.15802262045565</v>
      </c>
    </row>
    <row r="65" spans="1:14">
      <c r="A65" s="102">
        <v>40387</v>
      </c>
      <c r="B65" t="s">
        <v>138</v>
      </c>
      <c r="C65">
        <v>7.3620000000000001</v>
      </c>
      <c r="D65">
        <v>307.553</v>
      </c>
      <c r="E65">
        <v>30.13</v>
      </c>
      <c r="F65">
        <v>3591</v>
      </c>
      <c r="G65">
        <v>17.2</v>
      </c>
      <c r="I65" s="103">
        <f t="shared" si="8"/>
        <v>101.94304090160595</v>
      </c>
      <c r="J65" s="104">
        <f t="shared" si="1"/>
        <v>21.306095548435643</v>
      </c>
      <c r="K65" s="76">
        <f t="shared" si="9"/>
        <v>213.6399315729291</v>
      </c>
      <c r="L65" s="76">
        <f t="shared" si="2"/>
        <v>160.24356938309438</v>
      </c>
      <c r="M65" s="103">
        <f t="shared" si="10"/>
        <v>8.2600270730386676</v>
      </c>
      <c r="N65" s="103">
        <f t="shared" si="3"/>
        <v>258.12584603245836</v>
      </c>
    </row>
    <row r="66" spans="1:14">
      <c r="A66" s="102">
        <v>40387</v>
      </c>
      <c r="B66" t="s">
        <v>139</v>
      </c>
      <c r="C66">
        <v>7.5279999999999996</v>
      </c>
      <c r="D66">
        <v>308.358</v>
      </c>
      <c r="E66">
        <v>30.1</v>
      </c>
      <c r="F66">
        <v>3599</v>
      </c>
      <c r="G66">
        <v>17.2</v>
      </c>
      <c r="I66" s="103">
        <f t="shared" si="8"/>
        <v>102.20976660099333</v>
      </c>
      <c r="J66" s="104">
        <f t="shared" si="1"/>
        <v>21.361841219607605</v>
      </c>
      <c r="K66" s="76">
        <f t="shared" si="9"/>
        <v>214.19890312863205</v>
      </c>
      <c r="L66" s="76">
        <f t="shared" si="2"/>
        <v>160.66283368733747</v>
      </c>
      <c r="M66" s="103">
        <f t="shared" si="10"/>
        <v>8.2816387640234552</v>
      </c>
      <c r="N66" s="103">
        <f t="shared" si="3"/>
        <v>258.80121137573298</v>
      </c>
    </row>
    <row r="67" spans="1:14">
      <c r="A67" s="102">
        <v>40387</v>
      </c>
      <c r="B67" t="s">
        <v>140</v>
      </c>
      <c r="C67">
        <v>7.6950000000000003</v>
      </c>
      <c r="D67">
        <v>307.072</v>
      </c>
      <c r="E67">
        <v>30.06</v>
      </c>
      <c r="F67">
        <v>3593</v>
      </c>
      <c r="G67">
        <v>17.399999999999999</v>
      </c>
      <c r="I67" s="103">
        <f t="shared" si="8"/>
        <v>102.20599575100294</v>
      </c>
      <c r="J67" s="104">
        <f t="shared" si="1"/>
        <v>21.361053111959613</v>
      </c>
      <c r="K67" s="76">
        <f t="shared" si="9"/>
        <v>214.13741371888486</v>
      </c>
      <c r="L67" s="76">
        <f t="shared" si="2"/>
        <v>160.61671270974395</v>
      </c>
      <c r="M67" s="103">
        <f t="shared" si="10"/>
        <v>8.2496691835584333</v>
      </c>
      <c r="N67" s="103">
        <f t="shared" si="3"/>
        <v>257.80216198620104</v>
      </c>
    </row>
    <row r="68" spans="1:14">
      <c r="A68" s="102">
        <v>40387</v>
      </c>
      <c r="B68" t="s">
        <v>141</v>
      </c>
      <c r="C68">
        <v>7.8620000000000001</v>
      </c>
      <c r="D68">
        <v>307.608</v>
      </c>
      <c r="E68">
        <v>30.04</v>
      </c>
      <c r="F68">
        <v>3597</v>
      </c>
      <c r="G68">
        <v>17.399999999999999</v>
      </c>
      <c r="I68" s="103">
        <f t="shared" si="8"/>
        <v>102.38436158514753</v>
      </c>
      <c r="J68" s="104">
        <f t="shared" si="1"/>
        <v>21.398331571295834</v>
      </c>
      <c r="K68" s="76">
        <f t="shared" si="9"/>
        <v>214.51111780677994</v>
      </c>
      <c r="L68" s="76">
        <f t="shared" si="2"/>
        <v>160.89701460132605</v>
      </c>
      <c r="M68" s="103">
        <f t="shared" si="10"/>
        <v>8.2640661777321132</v>
      </c>
      <c r="N68" s="103">
        <f t="shared" si="3"/>
        <v>258.25206805412853</v>
      </c>
    </row>
    <row r="69" spans="1:14">
      <c r="A69" s="102">
        <v>40387</v>
      </c>
      <c r="B69" t="s">
        <v>142</v>
      </c>
      <c r="C69">
        <v>8.0289999999999999</v>
      </c>
      <c r="D69">
        <v>305.471</v>
      </c>
      <c r="E69">
        <v>30.12</v>
      </c>
      <c r="F69">
        <v>3593</v>
      </c>
      <c r="G69">
        <v>17.399999999999999</v>
      </c>
      <c r="I69" s="103">
        <f t="shared" si="8"/>
        <v>101.67303027670685</v>
      </c>
      <c r="J69" s="104">
        <f t="shared" si="1"/>
        <v>21.24966332783173</v>
      </c>
      <c r="K69" s="76">
        <f t="shared" si="9"/>
        <v>213.02076838483555</v>
      </c>
      <c r="L69" s="76">
        <f t="shared" si="2"/>
        <v>159.77915751701559</v>
      </c>
      <c r="M69" s="103">
        <f t="shared" si="10"/>
        <v>8.206650290029792</v>
      </c>
      <c r="N69" s="103">
        <f t="shared" si="3"/>
        <v>256.45782156343103</v>
      </c>
    </row>
    <row r="70" spans="1:14">
      <c r="A70" s="102">
        <v>40387</v>
      </c>
      <c r="B70" t="s">
        <v>143</v>
      </c>
      <c r="C70">
        <v>8.1959999999999997</v>
      </c>
      <c r="D70">
        <v>306.80399999999997</v>
      </c>
      <c r="E70">
        <v>30.07</v>
      </c>
      <c r="F70">
        <v>3593</v>
      </c>
      <c r="G70">
        <v>17.399999999999999</v>
      </c>
      <c r="I70" s="103">
        <f t="shared" si="8"/>
        <v>102.11694637812251</v>
      </c>
      <c r="J70" s="104">
        <f t="shared" si="1"/>
        <v>21.3424417930276</v>
      </c>
      <c r="K70" s="76">
        <f t="shared" si="9"/>
        <v>213.9508414707326</v>
      </c>
      <c r="L70" s="76">
        <f t="shared" si="2"/>
        <v>160.47677162863786</v>
      </c>
      <c r="M70" s="103">
        <f t="shared" si="10"/>
        <v>8.2424814656376881</v>
      </c>
      <c r="N70" s="103">
        <f t="shared" si="3"/>
        <v>257.57754580117773</v>
      </c>
    </row>
    <row r="71" spans="1:14">
      <c r="A71" s="102">
        <v>40387</v>
      </c>
      <c r="B71" t="s">
        <v>144</v>
      </c>
      <c r="C71">
        <v>8.3629999999999995</v>
      </c>
      <c r="D71">
        <v>305.73700000000002</v>
      </c>
      <c r="E71">
        <v>30.11</v>
      </c>
      <c r="F71">
        <v>3598</v>
      </c>
      <c r="G71">
        <v>17.399999999999999</v>
      </c>
      <c r="I71" s="103">
        <f t="shared" si="8"/>
        <v>101.76163645081049</v>
      </c>
      <c r="J71" s="104">
        <f t="shared" si="1"/>
        <v>21.268182018219392</v>
      </c>
      <c r="K71" s="76">
        <f t="shared" si="9"/>
        <v>213.20641206280823</v>
      </c>
      <c r="L71" s="76">
        <f t="shared" si="2"/>
        <v>159.91840211128562</v>
      </c>
      <c r="M71" s="103">
        <f t="shared" si="10"/>
        <v>8.2138022346745725</v>
      </c>
      <c r="N71" s="103">
        <f t="shared" si="3"/>
        <v>256.6813198335804</v>
      </c>
    </row>
    <row r="72" spans="1:14">
      <c r="A72" s="102">
        <v>40387</v>
      </c>
      <c r="B72" t="s">
        <v>145</v>
      </c>
      <c r="C72">
        <v>8.5299999999999994</v>
      </c>
      <c r="D72">
        <v>307.072</v>
      </c>
      <c r="E72">
        <v>30.06</v>
      </c>
      <c r="F72">
        <v>3600</v>
      </c>
      <c r="G72">
        <v>17.399999999999999</v>
      </c>
      <c r="I72" s="103">
        <f t="shared" si="8"/>
        <v>102.20599575100294</v>
      </c>
      <c r="J72" s="104">
        <f t="shared" si="1"/>
        <v>21.361053111959613</v>
      </c>
      <c r="K72" s="76">
        <f t="shared" si="9"/>
        <v>214.13741371888486</v>
      </c>
      <c r="L72" s="76">
        <f t="shared" si="2"/>
        <v>160.61671270974395</v>
      </c>
      <c r="M72" s="103">
        <f t="shared" si="10"/>
        <v>8.2496691835584333</v>
      </c>
      <c r="N72" s="103">
        <f t="shared" si="3"/>
        <v>257.80216198620104</v>
      </c>
    </row>
    <row r="73" spans="1:14">
      <c r="A73" s="102">
        <v>40387</v>
      </c>
      <c r="B73" t="s">
        <v>146</v>
      </c>
      <c r="C73">
        <v>8.6969999999999992</v>
      </c>
      <c r="D73">
        <v>304.14400000000001</v>
      </c>
      <c r="E73">
        <v>30.17</v>
      </c>
      <c r="F73">
        <v>3598</v>
      </c>
      <c r="G73">
        <v>17.399999999999999</v>
      </c>
      <c r="I73" s="103">
        <f t="shared" si="8"/>
        <v>101.23132144332945</v>
      </c>
      <c r="J73" s="104">
        <f t="shared" si="1"/>
        <v>21.157346181655853</v>
      </c>
      <c r="K73" s="76">
        <f t="shared" si="9"/>
        <v>212.09531986783605</v>
      </c>
      <c r="L73" s="76">
        <f t="shared" si="2"/>
        <v>159.08501212690783</v>
      </c>
      <c r="M73" s="103">
        <f t="shared" si="10"/>
        <v>8.1709972764854939</v>
      </c>
      <c r="N73" s="103">
        <f t="shared" si="3"/>
        <v>255.34366489017168</v>
      </c>
    </row>
    <row r="74" spans="1:14">
      <c r="A74" s="102">
        <v>40387</v>
      </c>
      <c r="B74" t="s">
        <v>147</v>
      </c>
      <c r="C74">
        <v>8.8640000000000008</v>
      </c>
      <c r="D74">
        <v>306.00299999999999</v>
      </c>
      <c r="E74">
        <v>30.1</v>
      </c>
      <c r="F74">
        <v>3604</v>
      </c>
      <c r="G74">
        <v>17.399999999999999</v>
      </c>
      <c r="I74" s="103">
        <f t="shared" si="8"/>
        <v>101.85033103151373</v>
      </c>
      <c r="J74" s="104">
        <f t="shared" si="1"/>
        <v>21.286719185586367</v>
      </c>
      <c r="K74" s="76">
        <f t="shared" si="9"/>
        <v>213.39224096631938</v>
      </c>
      <c r="L74" s="76">
        <f t="shared" si="2"/>
        <v>160.05778563651862</v>
      </c>
      <c r="M74" s="103">
        <f t="shared" si="10"/>
        <v>8.2209613151551224</v>
      </c>
      <c r="N74" s="103">
        <f t="shared" si="3"/>
        <v>256.90504109859756</v>
      </c>
    </row>
    <row r="75" spans="1:14">
      <c r="A75" s="102">
        <v>40387</v>
      </c>
      <c r="B75" t="s">
        <v>148</v>
      </c>
      <c r="C75">
        <v>9.0310000000000006</v>
      </c>
      <c r="D75">
        <v>304.56900000000002</v>
      </c>
      <c r="E75">
        <v>30.11</v>
      </c>
      <c r="F75">
        <v>3597</v>
      </c>
      <c r="G75">
        <v>17.5</v>
      </c>
      <c r="I75" s="103">
        <f t="shared" si="8"/>
        <v>101.58272878898917</v>
      </c>
      <c r="J75" s="104">
        <f t="shared" si="1"/>
        <v>21.230790316898737</v>
      </c>
      <c r="K75" s="76">
        <f t="shared" si="9"/>
        <v>212.80472057460989</v>
      </c>
      <c r="L75" s="76">
        <f t="shared" si="2"/>
        <v>159.61710788512764</v>
      </c>
      <c r="M75" s="103">
        <f t="shared" si="10"/>
        <v>8.1837000985630866</v>
      </c>
      <c r="N75" s="103">
        <f t="shared" si="3"/>
        <v>255.74062808009646</v>
      </c>
    </row>
    <row r="76" spans="1:14">
      <c r="A76" s="102">
        <v>40387</v>
      </c>
      <c r="B76" t="s">
        <v>149</v>
      </c>
      <c r="C76">
        <v>9.1980000000000004</v>
      </c>
      <c r="D76">
        <v>305.36700000000002</v>
      </c>
      <c r="E76">
        <v>30.08</v>
      </c>
      <c r="F76">
        <v>3605</v>
      </c>
      <c r="G76">
        <v>17.5</v>
      </c>
      <c r="I76" s="103">
        <f t="shared" si="8"/>
        <v>101.84862543742732</v>
      </c>
      <c r="J76" s="104">
        <f t="shared" si="1"/>
        <v>21.28636271642231</v>
      </c>
      <c r="K76" s="76">
        <f t="shared" si="9"/>
        <v>213.36174500826283</v>
      </c>
      <c r="L76" s="76">
        <f t="shared" si="2"/>
        <v>160.03491172369363</v>
      </c>
      <c r="M76" s="103">
        <f t="shared" si="10"/>
        <v>8.205121244204399</v>
      </c>
      <c r="N76" s="103">
        <f t="shared" si="3"/>
        <v>256.41003888138749</v>
      </c>
    </row>
    <row r="77" spans="1:14">
      <c r="A77" s="102">
        <v>40387</v>
      </c>
      <c r="B77" t="s">
        <v>150</v>
      </c>
      <c r="C77">
        <v>9.3640000000000008</v>
      </c>
      <c r="D77">
        <v>304.03899999999999</v>
      </c>
      <c r="E77">
        <v>30.13</v>
      </c>
      <c r="F77">
        <v>3601</v>
      </c>
      <c r="G77">
        <v>17.5</v>
      </c>
      <c r="I77" s="103">
        <f t="shared" si="8"/>
        <v>101.40590583344586</v>
      </c>
      <c r="J77" s="104">
        <f t="shared" si="1"/>
        <v>21.193834319190181</v>
      </c>
      <c r="K77" s="76">
        <f t="shared" si="9"/>
        <v>212.43429579773925</v>
      </c>
      <c r="L77" s="76">
        <f t="shared" si="2"/>
        <v>159.33926568588774</v>
      </c>
      <c r="M77" s="103">
        <f t="shared" si="10"/>
        <v>8.1694549010185931</v>
      </c>
      <c r="N77" s="103">
        <f t="shared" si="3"/>
        <v>255.29546565683103</v>
      </c>
    </row>
    <row r="78" spans="1:14">
      <c r="A78" s="102">
        <v>40387</v>
      </c>
      <c r="B78" t="s">
        <v>151</v>
      </c>
      <c r="C78">
        <v>9.5310000000000006</v>
      </c>
      <c r="D78">
        <v>302.98200000000003</v>
      </c>
      <c r="E78">
        <v>30.17</v>
      </c>
      <c r="F78">
        <v>3608</v>
      </c>
      <c r="G78">
        <v>17.5</v>
      </c>
      <c r="I78" s="103">
        <f t="shared" ref="I78:I86" si="11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SQRT((POWER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WER(($H$13+($B$15*(G78-$E$8))),2))*((TAN(E78*PI()/180))/(TAN(($B$7+($B$14*(G78-$E$7)))*PI()/180))-1))))/(2*((TAN(E78*PI()/180))/(TAN(($B$7+($B$14*(G78-$E$7)))*PI()/180))*1/$B$16*POWER(($H$13+($B$15*(G78-$E$8))),2)))</f>
        <v>101.05331529368272</v>
      </c>
      <c r="J78" s="104">
        <f t="shared" si="1"/>
        <v>21.120142896379683</v>
      </c>
      <c r="K78" s="76">
        <f t="shared" ref="K78:K86" si="12">($B$9-EXP(52.57-6690.9/(273.15+G78)-4.681*LN(273.15+G78)))*I78/100*0.2095</f>
        <v>211.6956571316388</v>
      </c>
      <c r="L78" s="76">
        <f t="shared" si="2"/>
        <v>158.78523959409458</v>
      </c>
      <c r="M78" s="103">
        <f t="shared" ref="M78:M86" si="13">(($B$9-EXP(52.57-6690.9/(273.15+G78)-4.681*LN(273.15+G78)))/1013)*I78/100*0.2095*((49-1.335*G78+0.02759*POWER(G78,2)-0.0003235*POWER(G78,3)+0.000001614*POWER(G78,4))
-($J$16*(5.516*10^-1-1.759*10^-2*G78+2.253*10^-4*POWER(G78,2)-2.654*10^-7*POWER(G78,3)+5.363*10^-8*POWER(G78,4))))*32/22.414</f>
        <v>8.1410495286741842</v>
      </c>
      <c r="N78" s="103">
        <f t="shared" si="3"/>
        <v>254.40779777106826</v>
      </c>
    </row>
    <row r="79" spans="1:14">
      <c r="A79" s="102">
        <v>40387</v>
      </c>
      <c r="B79" t="s">
        <v>152</v>
      </c>
      <c r="C79">
        <v>9.6980000000000004</v>
      </c>
      <c r="D79">
        <v>304.83499999999998</v>
      </c>
      <c r="E79">
        <v>30.1</v>
      </c>
      <c r="F79">
        <v>3599</v>
      </c>
      <c r="G79">
        <v>17.5</v>
      </c>
      <c r="I79" s="103">
        <f t="shared" si="11"/>
        <v>101.67127259356683</v>
      </c>
      <c r="J79" s="104">
        <f t="shared" si="1"/>
        <v>21.249295972055464</v>
      </c>
      <c r="K79" s="76">
        <f t="shared" si="12"/>
        <v>212.99021017324927</v>
      </c>
      <c r="L79" s="76">
        <f t="shared" si="2"/>
        <v>159.75623691007431</v>
      </c>
      <c r="M79" s="103">
        <f t="shared" si="13"/>
        <v>8.1908333578374499</v>
      </c>
      <c r="N79" s="103">
        <f t="shared" si="3"/>
        <v>255.9635424324203</v>
      </c>
    </row>
    <row r="80" spans="1:14">
      <c r="A80" s="102">
        <v>40387</v>
      </c>
      <c r="B80" t="s">
        <v>153</v>
      </c>
      <c r="C80">
        <v>9.8650000000000002</v>
      </c>
      <c r="D80">
        <v>302.45499999999998</v>
      </c>
      <c r="E80">
        <v>30.19</v>
      </c>
      <c r="F80">
        <v>3602</v>
      </c>
      <c r="G80">
        <v>17.5</v>
      </c>
      <c r="I80" s="103">
        <f t="shared" si="11"/>
        <v>100.87754586250912</v>
      </c>
      <c r="J80" s="104">
        <f t="shared" si="1"/>
        <v>21.083407085264408</v>
      </c>
      <c r="K80" s="76">
        <f t="shared" si="12"/>
        <v>211.32743937324256</v>
      </c>
      <c r="L80" s="76">
        <f t="shared" si="2"/>
        <v>158.50905279941986</v>
      </c>
      <c r="M80" s="103">
        <f t="shared" si="13"/>
        <v>8.1268892050801256</v>
      </c>
      <c r="N80" s="103">
        <f t="shared" si="3"/>
        <v>253.96528765875394</v>
      </c>
    </row>
    <row r="81" spans="1:14">
      <c r="A81" s="102">
        <v>40387</v>
      </c>
      <c r="B81" t="s">
        <v>154</v>
      </c>
      <c r="C81">
        <v>10.032</v>
      </c>
      <c r="D81">
        <v>303.51</v>
      </c>
      <c r="E81">
        <v>30.15</v>
      </c>
      <c r="F81">
        <v>3605</v>
      </c>
      <c r="G81">
        <v>17.5</v>
      </c>
      <c r="I81" s="103">
        <f t="shared" si="11"/>
        <v>101.22943497663243</v>
      </c>
      <c r="J81" s="104">
        <f t="shared" si="1"/>
        <v>21.156951910116177</v>
      </c>
      <c r="K81" s="76">
        <f t="shared" si="12"/>
        <v>212.06460862924678</v>
      </c>
      <c r="L81" s="76">
        <f t="shared" si="2"/>
        <v>159.06197673995797</v>
      </c>
      <c r="M81" s="103">
        <f t="shared" si="13"/>
        <v>8.155238069225291</v>
      </c>
      <c r="N81" s="103">
        <f t="shared" si="3"/>
        <v>254.85118966329034</v>
      </c>
    </row>
    <row r="82" spans="1:14">
      <c r="A82" s="102">
        <v>40387</v>
      </c>
      <c r="B82" t="s">
        <v>155</v>
      </c>
      <c r="C82">
        <v>10.199</v>
      </c>
      <c r="D82">
        <v>304.03899999999999</v>
      </c>
      <c r="E82">
        <v>30.13</v>
      </c>
      <c r="F82">
        <v>3607</v>
      </c>
      <c r="G82">
        <v>17.5</v>
      </c>
      <c r="I82" s="103">
        <f t="shared" si="11"/>
        <v>101.40590583344586</v>
      </c>
      <c r="J82" s="104">
        <f t="shared" si="1"/>
        <v>21.193834319190181</v>
      </c>
      <c r="K82" s="76">
        <f t="shared" si="12"/>
        <v>212.43429579773925</v>
      </c>
      <c r="L82" s="76">
        <f t="shared" si="2"/>
        <v>159.33926568588774</v>
      </c>
      <c r="M82" s="103">
        <f t="shared" si="13"/>
        <v>8.1694549010185931</v>
      </c>
      <c r="N82" s="103">
        <f t="shared" si="3"/>
        <v>255.29546565683103</v>
      </c>
    </row>
    <row r="83" spans="1:14">
      <c r="A83" s="102">
        <v>40387</v>
      </c>
      <c r="B83" t="s">
        <v>156</v>
      </c>
      <c r="C83">
        <v>10.366</v>
      </c>
      <c r="D83">
        <v>304.30399999999997</v>
      </c>
      <c r="E83">
        <v>30.12</v>
      </c>
      <c r="F83">
        <v>3604</v>
      </c>
      <c r="G83">
        <v>17.5</v>
      </c>
      <c r="I83" s="103">
        <f t="shared" si="11"/>
        <v>101.49427324096344</v>
      </c>
      <c r="J83" s="104">
        <f t="shared" si="1"/>
        <v>21.212303107361357</v>
      </c>
      <c r="K83" s="76">
        <f t="shared" si="12"/>
        <v>212.61941586380624</v>
      </c>
      <c r="L83" s="76">
        <f t="shared" si="2"/>
        <v>159.47811753784538</v>
      </c>
      <c r="M83" s="103">
        <f t="shared" si="13"/>
        <v>8.1765739494063681</v>
      </c>
      <c r="N83" s="103">
        <f t="shared" si="3"/>
        <v>255.51793591894901</v>
      </c>
    </row>
    <row r="84" spans="1:14">
      <c r="A84" s="102">
        <v>40387</v>
      </c>
      <c r="B84" t="s">
        <v>157</v>
      </c>
      <c r="C84">
        <v>10.532999999999999</v>
      </c>
      <c r="D84">
        <v>304.56900000000002</v>
      </c>
      <c r="E84">
        <v>30.11</v>
      </c>
      <c r="F84">
        <v>3604</v>
      </c>
      <c r="G84">
        <v>17.5</v>
      </c>
      <c r="I84" s="103">
        <f t="shared" si="11"/>
        <v>101.58272878898917</v>
      </c>
      <c r="J84" s="104">
        <f t="shared" si="1"/>
        <v>21.230790316898737</v>
      </c>
      <c r="K84" s="76">
        <f t="shared" si="12"/>
        <v>212.80472057460989</v>
      </c>
      <c r="L84" s="76">
        <f t="shared" si="2"/>
        <v>159.61710788512764</v>
      </c>
      <c r="M84" s="103">
        <f t="shared" si="13"/>
        <v>8.1837000985630866</v>
      </c>
      <c r="N84" s="103">
        <f t="shared" si="3"/>
        <v>255.74062808009646</v>
      </c>
    </row>
    <row r="85" spans="1:14">
      <c r="A85" s="102">
        <v>40387</v>
      </c>
      <c r="B85" t="s">
        <v>158</v>
      </c>
      <c r="C85">
        <v>10.7</v>
      </c>
      <c r="D85">
        <v>302.88</v>
      </c>
      <c r="E85">
        <v>30.13</v>
      </c>
      <c r="F85">
        <v>3605</v>
      </c>
      <c r="G85">
        <v>17.600000000000001</v>
      </c>
      <c r="I85" s="103">
        <f t="shared" si="11"/>
        <v>101.22773578682694</v>
      </c>
      <c r="J85" s="104">
        <f t="shared" ref="J85:J148" si="14">I85*20.9/100</f>
        <v>21.156596779446826</v>
      </c>
      <c r="K85" s="76">
        <f t="shared" si="12"/>
        <v>212.0341421751215</v>
      </c>
      <c r="L85" s="76">
        <f t="shared" ref="L85:L148" si="15">K85/1.33322</f>
        <v>159.03912495696247</v>
      </c>
      <c r="M85" s="103">
        <f t="shared" si="13"/>
        <v>8.1395430463439453</v>
      </c>
      <c r="N85" s="103">
        <f t="shared" ref="N85:N148" si="16">M85*31.25</f>
        <v>254.36072019824829</v>
      </c>
    </row>
    <row r="86" spans="1:14">
      <c r="A86" s="102">
        <v>40387</v>
      </c>
      <c r="B86" t="s">
        <v>159</v>
      </c>
      <c r="C86">
        <v>10.867000000000001</v>
      </c>
      <c r="D86">
        <v>301.04000000000002</v>
      </c>
      <c r="E86">
        <v>30.2</v>
      </c>
      <c r="F86">
        <v>3606</v>
      </c>
      <c r="G86">
        <v>17.600000000000001</v>
      </c>
      <c r="I86" s="103">
        <f t="shared" si="11"/>
        <v>100.61266876387228</v>
      </c>
      <c r="J86" s="104">
        <f t="shared" si="14"/>
        <v>21.028047771649302</v>
      </c>
      <c r="K86" s="76">
        <f t="shared" si="12"/>
        <v>210.74580743584573</v>
      </c>
      <c r="L86" s="76">
        <f t="shared" si="15"/>
        <v>158.07279176418425</v>
      </c>
      <c r="M86" s="103">
        <f t="shared" si="13"/>
        <v>8.0900865957890407</v>
      </c>
      <c r="N86" s="103">
        <f t="shared" si="16"/>
        <v>252.81520611840753</v>
      </c>
    </row>
    <row r="87" spans="1:14">
      <c r="A87" s="102">
        <v>40387</v>
      </c>
      <c r="B87" t="s">
        <v>160</v>
      </c>
      <c r="C87">
        <v>11.034000000000001</v>
      </c>
      <c r="D87">
        <v>302.35300000000001</v>
      </c>
      <c r="E87">
        <v>30.15</v>
      </c>
      <c r="F87">
        <v>3603</v>
      </c>
      <c r="G87">
        <v>17.600000000000001</v>
      </c>
      <c r="I87" s="103">
        <f t="shared" ref="I87:I150" si="17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SQRT((POWER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WER(($H$13+($B$15*(G87-$E$8))),2))*((TAN(E87*PI()/180))/(TAN(($B$7+($B$14*(G87-$E$7)))*PI()/180))-1))))/(2*((TAN(E87*PI()/180))/(TAN(($B$7+($B$14*(G87-$E$7)))*PI()/180))*1/$B$16*POWER(($H$13+($B$15*(G87-$E$8))),2)))</f>
        <v>101.05156470435799</v>
      </c>
      <c r="J87" s="104">
        <f t="shared" si="14"/>
        <v>21.119777023210819</v>
      </c>
      <c r="K87" s="76">
        <f t="shared" ref="K87:K150" si="18">($B$9-EXP(52.57-6690.9/(273.15+G87)-4.681*LN(273.15+G87)))*I87/100*0.2095</f>
        <v>211.66512982828769</v>
      </c>
      <c r="L87" s="76">
        <f t="shared" si="15"/>
        <v>158.76234217030023</v>
      </c>
      <c r="M87" s="103">
        <f t="shared" ref="M87:M150" si="19">(($B$9-EXP(52.57-6690.9/(273.15+G87)-4.681*LN(273.15+G87)))/1013)*I87/100*0.2095*((49-1.335*G87+0.02759*POWER(G87,2)-0.0003235*POWER(G87,3)+0.000001614*POWER(G87,4))
-($J$16*(5.516*10^-1-1.759*10^-2*G87+2.253*10^-4*POWER(G87,2)-2.654*10^-7*POWER(G87,3)+5.363*10^-8*POWER(G87,4))))*32/22.414</f>
        <v>8.1253774414518567</v>
      </c>
      <c r="N87" s="103">
        <f t="shared" si="16"/>
        <v>253.91804504537052</v>
      </c>
    </row>
    <row r="88" spans="1:14">
      <c r="A88" s="102">
        <v>40387</v>
      </c>
      <c r="B88" t="s">
        <v>161</v>
      </c>
      <c r="C88">
        <v>11.2</v>
      </c>
      <c r="D88">
        <v>304.733</v>
      </c>
      <c r="E88">
        <v>30.06</v>
      </c>
      <c r="F88">
        <v>3608</v>
      </c>
      <c r="G88">
        <v>17.600000000000001</v>
      </c>
      <c r="I88" s="103">
        <f t="shared" si="17"/>
        <v>101.84710873411053</v>
      </c>
      <c r="J88" s="104">
        <f t="shared" si="14"/>
        <v>21.286045725429098</v>
      </c>
      <c r="K88" s="76">
        <f t="shared" si="18"/>
        <v>213.33149621097894</v>
      </c>
      <c r="L88" s="76">
        <f t="shared" si="15"/>
        <v>160.01222319720597</v>
      </c>
      <c r="M88" s="103">
        <f t="shared" si="19"/>
        <v>8.1893457286520075</v>
      </c>
      <c r="N88" s="103">
        <f t="shared" si="16"/>
        <v>255.91705402037525</v>
      </c>
    </row>
    <row r="89" spans="1:14">
      <c r="A89" s="102">
        <v>40387</v>
      </c>
      <c r="B89" t="s">
        <v>162</v>
      </c>
      <c r="C89">
        <v>11.367000000000001</v>
      </c>
      <c r="D89">
        <v>299.733</v>
      </c>
      <c r="E89">
        <v>30.25</v>
      </c>
      <c r="F89">
        <v>3608</v>
      </c>
      <c r="G89">
        <v>17.600000000000001</v>
      </c>
      <c r="I89" s="103">
        <f t="shared" si="17"/>
        <v>100.17594959104488</v>
      </c>
      <c r="J89" s="104">
        <f t="shared" si="14"/>
        <v>20.936773464528379</v>
      </c>
      <c r="K89" s="76">
        <f t="shared" si="18"/>
        <v>209.83104455527626</v>
      </c>
      <c r="L89" s="76">
        <f t="shared" si="15"/>
        <v>157.38666128266621</v>
      </c>
      <c r="M89" s="103">
        <f t="shared" si="19"/>
        <v>8.054970780160426</v>
      </c>
      <c r="N89" s="103">
        <f t="shared" si="16"/>
        <v>251.71783688001332</v>
      </c>
    </row>
    <row r="90" spans="1:14">
      <c r="A90" s="102">
        <v>40387</v>
      </c>
      <c r="B90" t="s">
        <v>163</v>
      </c>
      <c r="C90">
        <v>11.534000000000001</v>
      </c>
      <c r="D90">
        <v>302.88</v>
      </c>
      <c r="E90">
        <v>30.13</v>
      </c>
      <c r="F90">
        <v>3612</v>
      </c>
      <c r="G90">
        <v>17.600000000000001</v>
      </c>
      <c r="I90" s="103">
        <f t="shared" si="17"/>
        <v>101.22773578682694</v>
      </c>
      <c r="J90" s="104">
        <f t="shared" si="14"/>
        <v>21.156596779446826</v>
      </c>
      <c r="K90" s="76">
        <f t="shared" si="18"/>
        <v>212.0341421751215</v>
      </c>
      <c r="L90" s="76">
        <f t="shared" si="15"/>
        <v>159.03912495696247</v>
      </c>
      <c r="M90" s="103">
        <f t="shared" si="19"/>
        <v>8.1395430463439453</v>
      </c>
      <c r="N90" s="103">
        <f t="shared" si="16"/>
        <v>254.36072019824829</v>
      </c>
    </row>
    <row r="91" spans="1:14">
      <c r="A91" s="102">
        <v>40387</v>
      </c>
      <c r="B91" t="s">
        <v>164</v>
      </c>
      <c r="C91">
        <v>11.701000000000001</v>
      </c>
      <c r="D91">
        <v>301.827</v>
      </c>
      <c r="E91">
        <v>30.17</v>
      </c>
      <c r="F91">
        <v>3608</v>
      </c>
      <c r="G91">
        <v>17.600000000000001</v>
      </c>
      <c r="I91" s="103">
        <f t="shared" si="17"/>
        <v>100.87574419990219</v>
      </c>
      <c r="J91" s="104">
        <f t="shared" si="14"/>
        <v>21.083030537779553</v>
      </c>
      <c r="K91" s="76">
        <f t="shared" si="18"/>
        <v>211.29685181091122</v>
      </c>
      <c r="L91" s="76">
        <f t="shared" si="15"/>
        <v>158.48611017754851</v>
      </c>
      <c r="M91" s="103">
        <f t="shared" si="19"/>
        <v>8.1112400259172297</v>
      </c>
      <c r="N91" s="103">
        <f t="shared" si="16"/>
        <v>253.47625080991344</v>
      </c>
    </row>
    <row r="92" spans="1:14">
      <c r="A92" s="102">
        <v>40387</v>
      </c>
      <c r="B92" t="s">
        <v>165</v>
      </c>
      <c r="C92">
        <v>11.868</v>
      </c>
      <c r="D92">
        <v>300.77800000000002</v>
      </c>
      <c r="E92">
        <v>30.21</v>
      </c>
      <c r="F92">
        <v>3606</v>
      </c>
      <c r="G92">
        <v>17.600000000000001</v>
      </c>
      <c r="I92" s="103">
        <f t="shared" si="17"/>
        <v>100.52515124527685</v>
      </c>
      <c r="J92" s="104">
        <f t="shared" si="14"/>
        <v>21.009756610262858</v>
      </c>
      <c r="K92" s="76">
        <f t="shared" si="18"/>
        <v>210.56249105682727</v>
      </c>
      <c r="L92" s="76">
        <f t="shared" si="15"/>
        <v>157.93529279250779</v>
      </c>
      <c r="M92" s="103">
        <f t="shared" si="19"/>
        <v>8.0830494670379167</v>
      </c>
      <c r="N92" s="103">
        <f t="shared" si="16"/>
        <v>252.5952958449349</v>
      </c>
    </row>
    <row r="93" spans="1:14">
      <c r="A93" s="102">
        <v>40387</v>
      </c>
      <c r="B93" t="s">
        <v>166</v>
      </c>
      <c r="C93">
        <v>12.035</v>
      </c>
      <c r="D93">
        <v>300.51600000000002</v>
      </c>
      <c r="E93">
        <v>30.22</v>
      </c>
      <c r="F93">
        <v>3612</v>
      </c>
      <c r="G93">
        <v>17.600000000000001</v>
      </c>
      <c r="I93" s="103">
        <f t="shared" si="17"/>
        <v>100.43772068274133</v>
      </c>
      <c r="J93" s="104">
        <f t="shared" si="14"/>
        <v>20.991483622692936</v>
      </c>
      <c r="K93" s="76">
        <f t="shared" si="18"/>
        <v>210.37935681814247</v>
      </c>
      <c r="L93" s="76">
        <f t="shared" si="15"/>
        <v>157.79793043769405</v>
      </c>
      <c r="M93" s="103">
        <f t="shared" si="19"/>
        <v>8.076019330269645</v>
      </c>
      <c r="N93" s="103">
        <f t="shared" si="16"/>
        <v>252.37560407092641</v>
      </c>
    </row>
    <row r="94" spans="1:14">
      <c r="A94" s="102">
        <v>40387</v>
      </c>
      <c r="B94" t="s">
        <v>167</v>
      </c>
      <c r="C94">
        <v>12.202</v>
      </c>
      <c r="D94">
        <v>302.08999999999997</v>
      </c>
      <c r="E94">
        <v>30.16</v>
      </c>
      <c r="F94">
        <v>3608</v>
      </c>
      <c r="G94">
        <v>17.600000000000001</v>
      </c>
      <c r="I94" s="103">
        <f t="shared" si="17"/>
        <v>100.96361068748266</v>
      </c>
      <c r="J94" s="104">
        <f t="shared" si="14"/>
        <v>21.101394633683871</v>
      </c>
      <c r="K94" s="76">
        <f t="shared" si="18"/>
        <v>211.48089914907652</v>
      </c>
      <c r="L94" s="76">
        <f t="shared" si="15"/>
        <v>158.62415741518768</v>
      </c>
      <c r="M94" s="103">
        <f t="shared" si="19"/>
        <v>8.1183052146467123</v>
      </c>
      <c r="N94" s="103">
        <f t="shared" si="16"/>
        <v>253.69703795770977</v>
      </c>
    </row>
    <row r="95" spans="1:14">
      <c r="A95" s="102">
        <v>40387</v>
      </c>
      <c r="B95" t="s">
        <v>168</v>
      </c>
      <c r="C95">
        <v>12.369</v>
      </c>
      <c r="D95">
        <v>299.99400000000003</v>
      </c>
      <c r="E95">
        <v>30.24</v>
      </c>
      <c r="F95">
        <v>3615</v>
      </c>
      <c r="G95">
        <v>17.600000000000001</v>
      </c>
      <c r="I95" s="103">
        <f t="shared" si="17"/>
        <v>100.26311996949894</v>
      </c>
      <c r="J95" s="104">
        <f t="shared" si="14"/>
        <v>20.954992073625277</v>
      </c>
      <c r="K95" s="76">
        <f t="shared" si="18"/>
        <v>210.01363380588941</v>
      </c>
      <c r="L95" s="76">
        <f t="shared" si="15"/>
        <v>157.5236148616803</v>
      </c>
      <c r="M95" s="103">
        <f t="shared" si="19"/>
        <v>8.0619799959872758</v>
      </c>
      <c r="N95" s="103">
        <f t="shared" si="16"/>
        <v>251.93687487460238</v>
      </c>
    </row>
    <row r="96" spans="1:14">
      <c r="A96" s="102">
        <v>40387</v>
      </c>
      <c r="B96" t="s">
        <v>169</v>
      </c>
      <c r="C96">
        <v>12.536</v>
      </c>
      <c r="D96">
        <v>302.88</v>
      </c>
      <c r="E96">
        <v>30.13</v>
      </c>
      <c r="F96">
        <v>3617</v>
      </c>
      <c r="G96">
        <v>17.600000000000001</v>
      </c>
      <c r="I96" s="103">
        <f t="shared" si="17"/>
        <v>101.22773578682694</v>
      </c>
      <c r="J96" s="104">
        <f t="shared" si="14"/>
        <v>21.156596779446826</v>
      </c>
      <c r="K96" s="76">
        <f t="shared" si="18"/>
        <v>212.0341421751215</v>
      </c>
      <c r="L96" s="76">
        <f t="shared" si="15"/>
        <v>159.03912495696247</v>
      </c>
      <c r="M96" s="103">
        <f t="shared" si="19"/>
        <v>8.1395430463439453</v>
      </c>
      <c r="N96" s="103">
        <f t="shared" si="16"/>
        <v>254.36072019824829</v>
      </c>
    </row>
    <row r="97" spans="1:14">
      <c r="A97" s="102">
        <v>40387</v>
      </c>
      <c r="B97" t="s">
        <v>170</v>
      </c>
      <c r="C97">
        <v>12.702</v>
      </c>
      <c r="D97">
        <v>302.08999999999997</v>
      </c>
      <c r="E97">
        <v>30.16</v>
      </c>
      <c r="F97">
        <v>3615</v>
      </c>
      <c r="G97">
        <v>17.600000000000001</v>
      </c>
      <c r="I97" s="103">
        <f t="shared" si="17"/>
        <v>100.96361068748266</v>
      </c>
      <c r="J97" s="104">
        <f t="shared" si="14"/>
        <v>21.101394633683871</v>
      </c>
      <c r="K97" s="76">
        <f t="shared" si="18"/>
        <v>211.48089914907652</v>
      </c>
      <c r="L97" s="76">
        <f t="shared" si="15"/>
        <v>158.62415741518768</v>
      </c>
      <c r="M97" s="103">
        <f t="shared" si="19"/>
        <v>8.1183052146467123</v>
      </c>
      <c r="N97" s="103">
        <f t="shared" si="16"/>
        <v>253.69703795770977</v>
      </c>
    </row>
    <row r="98" spans="1:14">
      <c r="A98" s="102">
        <v>40387</v>
      </c>
      <c r="B98" t="s">
        <v>171</v>
      </c>
      <c r="C98">
        <v>12.869</v>
      </c>
      <c r="D98">
        <v>299.99400000000003</v>
      </c>
      <c r="E98">
        <v>30.24</v>
      </c>
      <c r="F98">
        <v>3622</v>
      </c>
      <c r="G98">
        <v>17.600000000000001</v>
      </c>
      <c r="I98" s="103">
        <f t="shared" si="17"/>
        <v>100.26311996949894</v>
      </c>
      <c r="J98" s="104">
        <f t="shared" si="14"/>
        <v>20.954992073625277</v>
      </c>
      <c r="K98" s="76">
        <f t="shared" si="18"/>
        <v>210.01363380588941</v>
      </c>
      <c r="L98" s="76">
        <f t="shared" si="15"/>
        <v>157.5236148616803</v>
      </c>
      <c r="M98" s="103">
        <f t="shared" si="19"/>
        <v>8.0619799959872758</v>
      </c>
      <c r="N98" s="103">
        <f t="shared" si="16"/>
        <v>251.93687487460238</v>
      </c>
    </row>
    <row r="99" spans="1:14">
      <c r="A99" s="102">
        <v>40387</v>
      </c>
      <c r="B99" t="s">
        <v>172</v>
      </c>
      <c r="C99">
        <v>13.036</v>
      </c>
      <c r="D99">
        <v>300.77800000000002</v>
      </c>
      <c r="E99">
        <v>30.21</v>
      </c>
      <c r="F99">
        <v>3624</v>
      </c>
      <c r="G99">
        <v>17.600000000000001</v>
      </c>
      <c r="I99" s="103">
        <f t="shared" si="17"/>
        <v>100.52515124527685</v>
      </c>
      <c r="J99" s="104">
        <f t="shared" si="14"/>
        <v>21.009756610262858</v>
      </c>
      <c r="K99" s="76">
        <f t="shared" si="18"/>
        <v>210.56249105682727</v>
      </c>
      <c r="L99" s="76">
        <f t="shared" si="15"/>
        <v>157.93529279250779</v>
      </c>
      <c r="M99" s="103">
        <f t="shared" si="19"/>
        <v>8.0830494670379167</v>
      </c>
      <c r="N99" s="103">
        <f t="shared" si="16"/>
        <v>252.5952958449349</v>
      </c>
    </row>
    <row r="100" spans="1:14">
      <c r="A100" s="102">
        <v>40387</v>
      </c>
      <c r="B100" t="s">
        <v>173</v>
      </c>
      <c r="C100">
        <v>13.202999999999999</v>
      </c>
      <c r="D100">
        <v>301.464</v>
      </c>
      <c r="E100">
        <v>30.14</v>
      </c>
      <c r="F100">
        <v>3620</v>
      </c>
      <c r="G100">
        <v>17.7</v>
      </c>
      <c r="I100" s="103">
        <f t="shared" si="17"/>
        <v>100.96202097532924</v>
      </c>
      <c r="J100" s="104">
        <f t="shared" si="14"/>
        <v>21.101062383843811</v>
      </c>
      <c r="K100" s="76">
        <f t="shared" si="18"/>
        <v>211.45058429536542</v>
      </c>
      <c r="L100" s="76">
        <f t="shared" si="15"/>
        <v>158.60141934216813</v>
      </c>
      <c r="M100" s="103">
        <f t="shared" si="19"/>
        <v>8.1027080169672985</v>
      </c>
      <c r="N100" s="103">
        <f t="shared" si="16"/>
        <v>253.20962553022807</v>
      </c>
    </row>
    <row r="101" spans="1:14">
      <c r="A101" s="102">
        <v>40387</v>
      </c>
      <c r="B101" t="s">
        <v>174</v>
      </c>
      <c r="C101">
        <v>13.37</v>
      </c>
      <c r="D101">
        <v>299.11099999999999</v>
      </c>
      <c r="E101">
        <v>30.23</v>
      </c>
      <c r="F101">
        <v>3623</v>
      </c>
      <c r="G101">
        <v>17.7</v>
      </c>
      <c r="I101" s="103">
        <f t="shared" si="17"/>
        <v>100.17413128129438</v>
      </c>
      <c r="J101" s="104">
        <f t="shared" si="14"/>
        <v>20.936393437790525</v>
      </c>
      <c r="K101" s="76">
        <f t="shared" si="18"/>
        <v>209.80046146150616</v>
      </c>
      <c r="L101" s="76">
        <f t="shared" si="15"/>
        <v>157.36372201250069</v>
      </c>
      <c r="M101" s="103">
        <f t="shared" si="19"/>
        <v>8.0394759215845983</v>
      </c>
      <c r="N101" s="103">
        <f t="shared" si="16"/>
        <v>251.23362254951869</v>
      </c>
    </row>
    <row r="102" spans="1:14">
      <c r="A102" s="102">
        <v>40387</v>
      </c>
      <c r="B102" t="s">
        <v>175</v>
      </c>
      <c r="C102">
        <v>13.537000000000001</v>
      </c>
      <c r="D102">
        <v>296.26400000000001</v>
      </c>
      <c r="E102">
        <v>30.34</v>
      </c>
      <c r="F102">
        <v>3625</v>
      </c>
      <c r="G102">
        <v>17.7</v>
      </c>
      <c r="I102" s="103">
        <f t="shared" si="17"/>
        <v>99.220670699510748</v>
      </c>
      <c r="J102" s="104">
        <f t="shared" si="14"/>
        <v>20.737120176197745</v>
      </c>
      <c r="K102" s="76">
        <f t="shared" si="18"/>
        <v>207.80357396685099</v>
      </c>
      <c r="L102" s="76">
        <f t="shared" si="15"/>
        <v>155.86592907910995</v>
      </c>
      <c r="M102" s="103">
        <f t="shared" si="19"/>
        <v>7.9629559329269988</v>
      </c>
      <c r="N102" s="103">
        <f t="shared" si="16"/>
        <v>248.84237290396871</v>
      </c>
    </row>
    <row r="103" spans="1:14">
      <c r="A103" s="102">
        <v>40387</v>
      </c>
      <c r="B103" t="s">
        <v>176</v>
      </c>
      <c r="C103">
        <v>13.704000000000001</v>
      </c>
      <c r="D103">
        <v>299.37200000000001</v>
      </c>
      <c r="E103">
        <v>30.22</v>
      </c>
      <c r="F103">
        <v>3627</v>
      </c>
      <c r="G103">
        <v>17.7</v>
      </c>
      <c r="I103" s="103">
        <f t="shared" si="17"/>
        <v>100.26132673634838</v>
      </c>
      <c r="J103" s="104">
        <f t="shared" si="14"/>
        <v>20.954617287896809</v>
      </c>
      <c r="K103" s="76">
        <f t="shared" si="18"/>
        <v>209.98307993269913</v>
      </c>
      <c r="L103" s="76">
        <f t="shared" si="15"/>
        <v>157.50069750881258</v>
      </c>
      <c r="M103" s="103">
        <f t="shared" si="19"/>
        <v>8.0464737937139805</v>
      </c>
      <c r="N103" s="103">
        <f t="shared" si="16"/>
        <v>251.4523060535619</v>
      </c>
    </row>
    <row r="104" spans="1:14">
      <c r="A104" s="102">
        <v>40387</v>
      </c>
      <c r="B104" t="s">
        <v>177</v>
      </c>
      <c r="C104">
        <v>13.871</v>
      </c>
      <c r="D104">
        <v>300.93900000000002</v>
      </c>
      <c r="E104">
        <v>30.16</v>
      </c>
      <c r="F104">
        <v>3628</v>
      </c>
      <c r="G104">
        <v>17.7</v>
      </c>
      <c r="I104" s="103">
        <f t="shared" si="17"/>
        <v>100.78632404724036</v>
      </c>
      <c r="J104" s="104">
        <f t="shared" si="14"/>
        <v>21.064341725873234</v>
      </c>
      <c r="K104" s="76">
        <f t="shared" si="18"/>
        <v>211.08261208418739</v>
      </c>
      <c r="L104" s="76">
        <f t="shared" si="15"/>
        <v>158.32541672356203</v>
      </c>
      <c r="M104" s="103">
        <f t="shared" si="19"/>
        <v>8.088607458222242</v>
      </c>
      <c r="N104" s="103">
        <f t="shared" si="16"/>
        <v>252.76898306944506</v>
      </c>
    </row>
    <row r="105" spans="1:14">
      <c r="A105" s="102">
        <v>40387</v>
      </c>
      <c r="B105" t="s">
        <v>178</v>
      </c>
      <c r="C105">
        <v>14.038</v>
      </c>
      <c r="D105">
        <v>298.851</v>
      </c>
      <c r="E105">
        <v>30.24</v>
      </c>
      <c r="F105">
        <v>3632</v>
      </c>
      <c r="G105">
        <v>17.7</v>
      </c>
      <c r="I105" s="103">
        <f t="shared" si="17"/>
        <v>100.08702240704763</v>
      </c>
      <c r="J105" s="104">
        <f t="shared" si="14"/>
        <v>20.918187683072951</v>
      </c>
      <c r="K105" s="76">
        <f t="shared" si="18"/>
        <v>209.61802432149202</v>
      </c>
      <c r="L105" s="76">
        <f t="shared" si="15"/>
        <v>157.22688252613372</v>
      </c>
      <c r="M105" s="103">
        <f t="shared" si="19"/>
        <v>8.0324849979987825</v>
      </c>
      <c r="N105" s="103">
        <f t="shared" si="16"/>
        <v>251.01515618746194</v>
      </c>
    </row>
    <row r="106" spans="1:14">
      <c r="A106" s="102">
        <v>40387</v>
      </c>
      <c r="B106" t="s">
        <v>179</v>
      </c>
      <c r="C106">
        <v>14.205</v>
      </c>
      <c r="D106">
        <v>297.03800000000001</v>
      </c>
      <c r="E106">
        <v>30.31</v>
      </c>
      <c r="F106">
        <v>3632</v>
      </c>
      <c r="G106">
        <v>17.7</v>
      </c>
      <c r="I106" s="103">
        <f t="shared" si="17"/>
        <v>99.479675028329453</v>
      </c>
      <c r="J106" s="104">
        <f t="shared" si="14"/>
        <v>20.791252080920852</v>
      </c>
      <c r="K106" s="76">
        <f t="shared" si="18"/>
        <v>208.3460216727772</v>
      </c>
      <c r="L106" s="76">
        <f t="shared" si="15"/>
        <v>156.2727994425355</v>
      </c>
      <c r="M106" s="103">
        <f t="shared" si="19"/>
        <v>7.9837423279622302</v>
      </c>
      <c r="N106" s="103">
        <f t="shared" si="16"/>
        <v>249.49194774881968</v>
      </c>
    </row>
    <row r="107" spans="1:14">
      <c r="A107" s="102">
        <v>40387</v>
      </c>
      <c r="B107" t="s">
        <v>180</v>
      </c>
      <c r="C107">
        <v>14.372</v>
      </c>
      <c r="D107">
        <v>299.63200000000001</v>
      </c>
      <c r="E107">
        <v>30.21</v>
      </c>
      <c r="F107">
        <v>3634</v>
      </c>
      <c r="G107">
        <v>17.7</v>
      </c>
      <c r="I107" s="103">
        <f t="shared" si="17"/>
        <v>100.34860888598831</v>
      </c>
      <c r="J107" s="104">
        <f t="shared" si="14"/>
        <v>20.972859257171557</v>
      </c>
      <c r="K107" s="76">
        <f t="shared" si="18"/>
        <v>210.16587997336424</v>
      </c>
      <c r="L107" s="76">
        <f t="shared" si="15"/>
        <v>157.63780919380466</v>
      </c>
      <c r="M107" s="103">
        <f t="shared" si="19"/>
        <v>8.053478623518231</v>
      </c>
      <c r="N107" s="103">
        <f t="shared" si="16"/>
        <v>251.67120698494472</v>
      </c>
    </row>
    <row r="108" spans="1:14">
      <c r="A108" s="102">
        <v>40387</v>
      </c>
      <c r="B108" t="s">
        <v>181</v>
      </c>
      <c r="C108">
        <v>14.539</v>
      </c>
      <c r="D108">
        <v>300.154</v>
      </c>
      <c r="E108">
        <v>30.19</v>
      </c>
      <c r="F108">
        <v>3633</v>
      </c>
      <c r="G108">
        <v>17.7</v>
      </c>
      <c r="I108" s="103">
        <f t="shared" si="17"/>
        <v>100.52343372499821</v>
      </c>
      <c r="J108" s="104">
        <f t="shared" si="14"/>
        <v>21.009397648524622</v>
      </c>
      <c r="K108" s="76">
        <f t="shared" si="18"/>
        <v>210.53202571807964</v>
      </c>
      <c r="L108" s="76">
        <f t="shared" si="15"/>
        <v>157.91244184611665</v>
      </c>
      <c r="M108" s="103">
        <f t="shared" si="19"/>
        <v>8.0675091927454154</v>
      </c>
      <c r="N108" s="103">
        <f t="shared" si="16"/>
        <v>252.10966227329422</v>
      </c>
    </row>
    <row r="109" spans="1:14">
      <c r="A109" s="102">
        <v>40387</v>
      </c>
      <c r="B109" t="s">
        <v>182</v>
      </c>
      <c r="C109">
        <v>14.705</v>
      </c>
      <c r="D109">
        <v>294.46899999999999</v>
      </c>
      <c r="E109">
        <v>30.41</v>
      </c>
      <c r="F109">
        <v>3635</v>
      </c>
      <c r="G109">
        <v>17.7</v>
      </c>
      <c r="I109" s="103">
        <f t="shared" si="17"/>
        <v>98.61930898072319</v>
      </c>
      <c r="J109" s="104">
        <f t="shared" si="14"/>
        <v>20.611435576971143</v>
      </c>
      <c r="K109" s="76">
        <f t="shared" si="18"/>
        <v>206.54410743099822</v>
      </c>
      <c r="L109" s="76">
        <f t="shared" si="15"/>
        <v>154.92124887940341</v>
      </c>
      <c r="M109" s="103">
        <f t="shared" si="19"/>
        <v>7.9146936420888645</v>
      </c>
      <c r="N109" s="103">
        <f t="shared" si="16"/>
        <v>247.33417631527701</v>
      </c>
    </row>
    <row r="110" spans="1:14">
      <c r="A110">
        <v>40387</v>
      </c>
      <c r="B110" t="s">
        <v>183</v>
      </c>
      <c r="C110">
        <v>14.872999999999999</v>
      </c>
      <c r="D110">
        <v>299.11099999999999</v>
      </c>
      <c r="E110">
        <v>30.23</v>
      </c>
      <c r="F110">
        <v>3635</v>
      </c>
      <c r="G110">
        <v>17.7</v>
      </c>
      <c r="I110" s="103">
        <f t="shared" si="17"/>
        <v>100.17413128129438</v>
      </c>
      <c r="J110" s="104">
        <f t="shared" si="14"/>
        <v>20.936393437790525</v>
      </c>
      <c r="K110" s="76">
        <f t="shared" si="18"/>
        <v>209.80046146150616</v>
      </c>
      <c r="L110" s="76">
        <f t="shared" si="15"/>
        <v>157.36372201250069</v>
      </c>
      <c r="M110" s="103">
        <f t="shared" si="19"/>
        <v>8.0394759215845983</v>
      </c>
      <c r="N110" s="103">
        <f t="shared" si="16"/>
        <v>251.23362254951869</v>
      </c>
    </row>
    <row r="111" spans="1:14">
      <c r="A111">
        <v>40387</v>
      </c>
      <c r="B111" t="s">
        <v>184</v>
      </c>
      <c r="C111">
        <v>15.039</v>
      </c>
      <c r="D111">
        <v>298.33199999999999</v>
      </c>
      <c r="E111">
        <v>30.26</v>
      </c>
      <c r="F111">
        <v>3638</v>
      </c>
      <c r="G111">
        <v>17.7</v>
      </c>
      <c r="I111" s="103">
        <f t="shared" si="17"/>
        <v>99.91306394671453</v>
      </c>
      <c r="J111" s="104">
        <f t="shared" si="14"/>
        <v>20.881830364863337</v>
      </c>
      <c r="K111" s="76">
        <f t="shared" si="18"/>
        <v>209.25369308361451</v>
      </c>
      <c r="L111" s="76">
        <f t="shared" si="15"/>
        <v>156.95361086963479</v>
      </c>
      <c r="M111" s="103">
        <f t="shared" si="19"/>
        <v>8.0185239600010902</v>
      </c>
      <c r="N111" s="103">
        <f t="shared" si="16"/>
        <v>250.57887375003406</v>
      </c>
    </row>
    <row r="112" spans="1:14">
      <c r="A112">
        <v>40387</v>
      </c>
      <c r="B112" t="s">
        <v>185</v>
      </c>
      <c r="C112">
        <v>15.206</v>
      </c>
      <c r="D112">
        <v>294.98</v>
      </c>
      <c r="E112">
        <v>30.39</v>
      </c>
      <c r="F112">
        <v>3637</v>
      </c>
      <c r="G112">
        <v>17.7</v>
      </c>
      <c r="I112" s="103">
        <f t="shared" si="17"/>
        <v>98.790702141390071</v>
      </c>
      <c r="J112" s="104">
        <f t="shared" si="14"/>
        <v>20.647256747550522</v>
      </c>
      <c r="K112" s="76">
        <f t="shared" si="18"/>
        <v>206.90306601381121</v>
      </c>
      <c r="L112" s="76">
        <f t="shared" si="15"/>
        <v>155.19049070206808</v>
      </c>
      <c r="M112" s="103">
        <f t="shared" si="19"/>
        <v>7.9284488019358355</v>
      </c>
      <c r="N112" s="103">
        <f t="shared" si="16"/>
        <v>247.76402506049484</v>
      </c>
    </row>
    <row r="113" spans="1:14">
      <c r="A113">
        <v>40387</v>
      </c>
      <c r="B113" t="s">
        <v>186</v>
      </c>
      <c r="C113">
        <v>15.372999999999999</v>
      </c>
      <c r="D113">
        <v>297.55399999999997</v>
      </c>
      <c r="E113">
        <v>30.29</v>
      </c>
      <c r="F113">
        <v>3633</v>
      </c>
      <c r="G113">
        <v>17.7</v>
      </c>
      <c r="I113" s="103">
        <f t="shared" si="17"/>
        <v>99.652772777612896</v>
      </c>
      <c r="J113" s="104">
        <f t="shared" si="14"/>
        <v>20.827429510521092</v>
      </c>
      <c r="K113" s="76">
        <f t="shared" si="18"/>
        <v>208.70855027385522</v>
      </c>
      <c r="L113" s="76">
        <f t="shared" si="15"/>
        <v>156.54471900650697</v>
      </c>
      <c r="M113" s="103">
        <f t="shared" si="19"/>
        <v>7.9976342895859061</v>
      </c>
      <c r="N113" s="103">
        <f t="shared" si="16"/>
        <v>249.92607154955957</v>
      </c>
    </row>
    <row r="114" spans="1:14">
      <c r="A114">
        <v>40387</v>
      </c>
      <c r="B114" t="s">
        <v>187</v>
      </c>
      <c r="C114">
        <v>15.54</v>
      </c>
      <c r="D114">
        <v>297.81299999999999</v>
      </c>
      <c r="E114">
        <v>30.28</v>
      </c>
      <c r="F114">
        <v>3639</v>
      </c>
      <c r="G114">
        <v>17.7</v>
      </c>
      <c r="I114" s="103">
        <f t="shared" si="17"/>
        <v>99.739450448532693</v>
      </c>
      <c r="J114" s="104">
        <f t="shared" si="14"/>
        <v>20.84554514374333</v>
      </c>
      <c r="K114" s="76">
        <f t="shared" si="18"/>
        <v>208.89008431986875</v>
      </c>
      <c r="L114" s="76">
        <f t="shared" si="15"/>
        <v>156.68088111479631</v>
      </c>
      <c r="M114" s="103">
        <f t="shared" si="19"/>
        <v>8.0045906069443475</v>
      </c>
      <c r="N114" s="103">
        <f t="shared" si="16"/>
        <v>250.14345646701085</v>
      </c>
    </row>
    <row r="115" spans="1:14">
      <c r="A115">
        <v>40387</v>
      </c>
      <c r="B115" t="s">
        <v>188</v>
      </c>
      <c r="C115">
        <v>15.707000000000001</v>
      </c>
      <c r="D115">
        <v>298.33199999999999</v>
      </c>
      <c r="E115">
        <v>30.26</v>
      </c>
      <c r="F115">
        <v>3632</v>
      </c>
      <c r="G115">
        <v>17.7</v>
      </c>
      <c r="I115" s="103">
        <f t="shared" si="17"/>
        <v>99.91306394671453</v>
      </c>
      <c r="J115" s="104">
        <f t="shared" si="14"/>
        <v>20.881830364863337</v>
      </c>
      <c r="K115" s="76">
        <f t="shared" si="18"/>
        <v>209.25369308361451</v>
      </c>
      <c r="L115" s="76">
        <f t="shared" si="15"/>
        <v>156.95361086963479</v>
      </c>
      <c r="M115" s="103">
        <f t="shared" si="19"/>
        <v>8.0185239600010902</v>
      </c>
      <c r="N115" s="103">
        <f t="shared" si="16"/>
        <v>250.57887375003406</v>
      </c>
    </row>
    <row r="116" spans="1:14">
      <c r="A116">
        <v>40387</v>
      </c>
      <c r="B116" t="s">
        <v>189</v>
      </c>
      <c r="C116">
        <v>15.874000000000001</v>
      </c>
      <c r="D116">
        <v>297.03800000000001</v>
      </c>
      <c r="E116">
        <v>30.31</v>
      </c>
      <c r="F116">
        <v>3640</v>
      </c>
      <c r="G116">
        <v>17.7</v>
      </c>
      <c r="I116" s="103">
        <f t="shared" si="17"/>
        <v>99.479675028329453</v>
      </c>
      <c r="J116" s="104">
        <f t="shared" si="14"/>
        <v>20.791252080920852</v>
      </c>
      <c r="K116" s="76">
        <f t="shared" si="18"/>
        <v>208.3460216727772</v>
      </c>
      <c r="L116" s="76">
        <f t="shared" si="15"/>
        <v>156.2727994425355</v>
      </c>
      <c r="M116" s="103">
        <f t="shared" si="19"/>
        <v>7.9837423279622302</v>
      </c>
      <c r="N116" s="103">
        <f t="shared" si="16"/>
        <v>249.49194774881968</v>
      </c>
    </row>
    <row r="117" spans="1:14">
      <c r="A117">
        <v>40387</v>
      </c>
      <c r="B117" t="s">
        <v>190</v>
      </c>
      <c r="C117">
        <v>16.041</v>
      </c>
      <c r="D117">
        <v>299.37200000000001</v>
      </c>
      <c r="E117">
        <v>30.22</v>
      </c>
      <c r="F117">
        <v>3633</v>
      </c>
      <c r="G117">
        <v>17.7</v>
      </c>
      <c r="I117" s="103">
        <f t="shared" si="17"/>
        <v>100.26132673634838</v>
      </c>
      <c r="J117" s="104">
        <f t="shared" si="14"/>
        <v>20.954617287896809</v>
      </c>
      <c r="K117" s="76">
        <f t="shared" si="18"/>
        <v>209.98307993269913</v>
      </c>
      <c r="L117" s="76">
        <f t="shared" si="15"/>
        <v>157.50069750881258</v>
      </c>
      <c r="M117" s="103">
        <f t="shared" si="19"/>
        <v>8.0464737937139805</v>
      </c>
      <c r="N117" s="103">
        <f t="shared" si="16"/>
        <v>251.4523060535619</v>
      </c>
    </row>
    <row r="118" spans="1:14">
      <c r="A118">
        <v>40387</v>
      </c>
      <c r="B118" t="s">
        <v>191</v>
      </c>
      <c r="C118">
        <v>16.207999999999998</v>
      </c>
      <c r="D118">
        <v>297.29599999999999</v>
      </c>
      <c r="E118">
        <v>30.3</v>
      </c>
      <c r="F118">
        <v>3642</v>
      </c>
      <c r="G118">
        <v>17.7</v>
      </c>
      <c r="I118" s="103">
        <f t="shared" si="17"/>
        <v>99.566181008407753</v>
      </c>
      <c r="J118" s="104">
        <f t="shared" si="14"/>
        <v>20.80933183075722</v>
      </c>
      <c r="K118" s="76">
        <f t="shared" si="18"/>
        <v>208.52719613675779</v>
      </c>
      <c r="L118" s="76">
        <f t="shared" si="15"/>
        <v>156.40869184137486</v>
      </c>
      <c r="M118" s="103">
        <f t="shared" si="19"/>
        <v>7.9906848662704473</v>
      </c>
      <c r="N118" s="103">
        <f t="shared" si="16"/>
        <v>249.70890207095147</v>
      </c>
    </row>
    <row r="119" spans="1:14">
      <c r="A119">
        <v>40387</v>
      </c>
      <c r="B119" t="s">
        <v>192</v>
      </c>
      <c r="C119">
        <v>16.375</v>
      </c>
      <c r="D119">
        <v>299.11099999999999</v>
      </c>
      <c r="E119">
        <v>30.23</v>
      </c>
      <c r="F119">
        <v>3630</v>
      </c>
      <c r="G119">
        <v>17.7</v>
      </c>
      <c r="I119" s="103">
        <f t="shared" si="17"/>
        <v>100.17413128129438</v>
      </c>
      <c r="J119" s="104">
        <f t="shared" si="14"/>
        <v>20.936393437790525</v>
      </c>
      <c r="K119" s="76">
        <f t="shared" si="18"/>
        <v>209.80046146150616</v>
      </c>
      <c r="L119" s="76">
        <f t="shared" si="15"/>
        <v>157.36372201250069</v>
      </c>
      <c r="M119" s="103">
        <f t="shared" si="19"/>
        <v>8.0394759215845983</v>
      </c>
      <c r="N119" s="103">
        <f t="shared" si="16"/>
        <v>251.23362254951869</v>
      </c>
    </row>
    <row r="120" spans="1:14">
      <c r="A120">
        <v>40387</v>
      </c>
      <c r="B120" t="s">
        <v>193</v>
      </c>
      <c r="C120">
        <v>16.542000000000002</v>
      </c>
      <c r="D120">
        <v>298.59100000000001</v>
      </c>
      <c r="E120">
        <v>30.25</v>
      </c>
      <c r="F120">
        <v>3629</v>
      </c>
      <c r="G120">
        <v>17.7</v>
      </c>
      <c r="I120" s="103">
        <f t="shared" si="17"/>
        <v>100.00000000000004</v>
      </c>
      <c r="J120" s="104">
        <f t="shared" si="14"/>
        <v>20.900000000000009</v>
      </c>
      <c r="K120" s="76">
        <f t="shared" si="18"/>
        <v>209.43576827472074</v>
      </c>
      <c r="L120" s="76">
        <f t="shared" si="15"/>
        <v>157.0901788712446</v>
      </c>
      <c r="M120" s="103">
        <f t="shared" si="19"/>
        <v>8.0255010138389107</v>
      </c>
      <c r="N120" s="103">
        <f t="shared" si="16"/>
        <v>250.79690668246596</v>
      </c>
    </row>
    <row r="121" spans="1:14">
      <c r="A121">
        <v>40387</v>
      </c>
      <c r="B121" t="s">
        <v>194</v>
      </c>
      <c r="C121">
        <v>16.707999999999998</v>
      </c>
      <c r="D121">
        <v>298.851</v>
      </c>
      <c r="E121">
        <v>30.24</v>
      </c>
      <c r="F121">
        <v>3620</v>
      </c>
      <c r="G121">
        <v>17.7</v>
      </c>
      <c r="I121" s="103">
        <f t="shared" si="17"/>
        <v>100.08702240704763</v>
      </c>
      <c r="J121" s="104">
        <f t="shared" si="14"/>
        <v>20.918187683072951</v>
      </c>
      <c r="K121" s="76">
        <f t="shared" si="18"/>
        <v>209.61802432149202</v>
      </c>
      <c r="L121" s="76">
        <f t="shared" si="15"/>
        <v>157.22688252613372</v>
      </c>
      <c r="M121" s="103">
        <f t="shared" si="19"/>
        <v>8.0324849979987825</v>
      </c>
      <c r="N121" s="103">
        <f t="shared" si="16"/>
        <v>251.01515618746194</v>
      </c>
    </row>
    <row r="122" spans="1:14">
      <c r="A122">
        <v>40387</v>
      </c>
      <c r="B122" t="s">
        <v>195</v>
      </c>
      <c r="C122">
        <v>16.875</v>
      </c>
      <c r="D122">
        <v>301.726</v>
      </c>
      <c r="E122">
        <v>30.13</v>
      </c>
      <c r="F122">
        <v>3617</v>
      </c>
      <c r="G122">
        <v>17.7</v>
      </c>
      <c r="I122" s="103">
        <f t="shared" si="17"/>
        <v>101.05000079830202</v>
      </c>
      <c r="J122" s="104">
        <f t="shared" si="14"/>
        <v>21.119450166845123</v>
      </c>
      <c r="K122" s="76">
        <f t="shared" si="18"/>
        <v>211.6348455135352</v>
      </c>
      <c r="L122" s="76">
        <f t="shared" si="15"/>
        <v>158.73962700344669</v>
      </c>
      <c r="M122" s="103">
        <f t="shared" si="19"/>
        <v>8.1097688385519522</v>
      </c>
      <c r="N122" s="103">
        <f t="shared" si="16"/>
        <v>253.43027620474851</v>
      </c>
    </row>
    <row r="123" spans="1:14">
      <c r="A123">
        <v>40387</v>
      </c>
      <c r="B123" t="s">
        <v>196</v>
      </c>
      <c r="C123">
        <v>17.042000000000002</v>
      </c>
      <c r="D123">
        <v>301.20100000000002</v>
      </c>
      <c r="E123">
        <v>30.15</v>
      </c>
      <c r="F123">
        <v>3610</v>
      </c>
      <c r="G123">
        <v>17.7</v>
      </c>
      <c r="I123" s="103">
        <f t="shared" si="17"/>
        <v>100.8741287633609</v>
      </c>
      <c r="J123" s="104">
        <f t="shared" si="14"/>
        <v>21.082692911542427</v>
      </c>
      <c r="K123" s="76">
        <f t="shared" si="18"/>
        <v>211.2665065659759</v>
      </c>
      <c r="L123" s="76">
        <f t="shared" si="15"/>
        <v>158.4633493091732</v>
      </c>
      <c r="M123" s="103">
        <f t="shared" si="19"/>
        <v>8.095654226604692</v>
      </c>
      <c r="N123" s="103">
        <f t="shared" si="16"/>
        <v>252.98919458139662</v>
      </c>
    </row>
    <row r="124" spans="1:14">
      <c r="A124">
        <v>40387</v>
      </c>
      <c r="B124" t="s">
        <v>197</v>
      </c>
      <c r="C124">
        <v>17.209</v>
      </c>
      <c r="D124">
        <v>302.77999999999997</v>
      </c>
      <c r="E124">
        <v>30.09</v>
      </c>
      <c r="F124">
        <v>3603</v>
      </c>
      <c r="G124">
        <v>17.7</v>
      </c>
      <c r="I124" s="103">
        <f t="shared" si="17"/>
        <v>101.40279850944167</v>
      </c>
      <c r="J124" s="104">
        <f t="shared" si="14"/>
        <v>21.193184888473308</v>
      </c>
      <c r="K124" s="76">
        <f t="shared" si="18"/>
        <v>212.37373011031613</v>
      </c>
      <c r="L124" s="76">
        <f t="shared" si="15"/>
        <v>159.2938375589296</v>
      </c>
      <c r="M124" s="103">
        <f t="shared" si="19"/>
        <v>8.138082622436265</v>
      </c>
      <c r="N124" s="103">
        <f t="shared" si="16"/>
        <v>254.31508195113329</v>
      </c>
    </row>
    <row r="125" spans="1:14">
      <c r="A125">
        <v>40387</v>
      </c>
      <c r="B125" t="s">
        <v>198</v>
      </c>
      <c r="C125">
        <v>17.376000000000001</v>
      </c>
      <c r="D125">
        <v>305.96600000000001</v>
      </c>
      <c r="E125">
        <v>29.97</v>
      </c>
      <c r="F125">
        <v>3608</v>
      </c>
      <c r="G125">
        <v>17.7</v>
      </c>
      <c r="I125" s="103">
        <f t="shared" si="17"/>
        <v>102.46968770558388</v>
      </c>
      <c r="J125" s="104">
        <f t="shared" si="14"/>
        <v>21.416164730467031</v>
      </c>
      <c r="K125" s="76">
        <f t="shared" si="18"/>
        <v>214.60817769489654</v>
      </c>
      <c r="L125" s="76">
        <f t="shared" si="15"/>
        <v>160.96981570550736</v>
      </c>
      <c r="M125" s="103">
        <f t="shared" si="19"/>
        <v>8.2237058256891959</v>
      </c>
      <c r="N125" s="103">
        <f t="shared" si="16"/>
        <v>256.99080705278737</v>
      </c>
    </row>
    <row r="126" spans="1:14">
      <c r="A126">
        <v>40387</v>
      </c>
      <c r="B126" t="s">
        <v>199</v>
      </c>
      <c r="C126">
        <v>17.542999999999999</v>
      </c>
      <c r="D126">
        <v>305.798</v>
      </c>
      <c r="E126">
        <v>30.02</v>
      </c>
      <c r="F126">
        <v>3597</v>
      </c>
      <c r="G126">
        <v>17.600000000000001</v>
      </c>
      <c r="I126" s="103">
        <f t="shared" si="17"/>
        <v>102.20298472725734</v>
      </c>
      <c r="J126" s="104">
        <f t="shared" si="14"/>
        <v>21.360423807996785</v>
      </c>
      <c r="K126" s="76">
        <f t="shared" si="18"/>
        <v>214.07692294942254</v>
      </c>
      <c r="L126" s="76">
        <f t="shared" si="15"/>
        <v>160.57134077603286</v>
      </c>
      <c r="M126" s="103">
        <f t="shared" si="19"/>
        <v>8.2179610873070583</v>
      </c>
      <c r="N126" s="103">
        <f t="shared" si="16"/>
        <v>256.81128397834556</v>
      </c>
    </row>
    <row r="127" spans="1:14">
      <c r="A127">
        <v>40387</v>
      </c>
      <c r="B127" t="s">
        <v>200</v>
      </c>
      <c r="C127">
        <v>17.71</v>
      </c>
      <c r="D127">
        <v>309.82900000000001</v>
      </c>
      <c r="E127">
        <v>29.87</v>
      </c>
      <c r="F127">
        <v>3593</v>
      </c>
      <c r="G127">
        <v>17.600000000000001</v>
      </c>
      <c r="I127" s="103">
        <f t="shared" si="17"/>
        <v>103.55028643304546</v>
      </c>
      <c r="J127" s="104">
        <f t="shared" si="14"/>
        <v>21.642009864506498</v>
      </c>
      <c r="K127" s="76">
        <f t="shared" si="18"/>
        <v>216.89901473303661</v>
      </c>
      <c r="L127" s="76">
        <f t="shared" si="15"/>
        <v>162.68808953738812</v>
      </c>
      <c r="M127" s="103">
        <f t="shared" si="19"/>
        <v>8.326295232543389</v>
      </c>
      <c r="N127" s="103">
        <f t="shared" si="16"/>
        <v>260.1967260169809</v>
      </c>
    </row>
    <row r="128" spans="1:14">
      <c r="A128">
        <v>40387</v>
      </c>
      <c r="B128" t="s">
        <v>201</v>
      </c>
      <c r="C128">
        <v>17.876999999999999</v>
      </c>
      <c r="D128">
        <v>310.10000000000002</v>
      </c>
      <c r="E128">
        <v>29.86</v>
      </c>
      <c r="F128">
        <v>3580</v>
      </c>
      <c r="G128">
        <v>17.600000000000001</v>
      </c>
      <c r="I128" s="103">
        <f t="shared" si="17"/>
        <v>103.64082960799125</v>
      </c>
      <c r="J128" s="104">
        <f t="shared" si="14"/>
        <v>21.66093338807017</v>
      </c>
      <c r="K128" s="76">
        <f t="shared" si="18"/>
        <v>217.08866872737144</v>
      </c>
      <c r="L128" s="76">
        <f t="shared" si="15"/>
        <v>162.83034212460916</v>
      </c>
      <c r="M128" s="103">
        <f t="shared" si="19"/>
        <v>8.3335756489657786</v>
      </c>
      <c r="N128" s="103">
        <f t="shared" si="16"/>
        <v>260.42423903018056</v>
      </c>
    </row>
    <row r="129" spans="1:14">
      <c r="A129">
        <v>40387</v>
      </c>
      <c r="B129" t="s">
        <v>202</v>
      </c>
      <c r="C129">
        <v>18.044</v>
      </c>
      <c r="D129">
        <v>312.00400000000002</v>
      </c>
      <c r="E129">
        <v>29.79</v>
      </c>
      <c r="F129">
        <v>3570</v>
      </c>
      <c r="G129">
        <v>17.600000000000001</v>
      </c>
      <c r="I129" s="103">
        <f t="shared" si="17"/>
        <v>104.27718829564283</v>
      </c>
      <c r="J129" s="104">
        <f t="shared" si="14"/>
        <v>21.793932353789351</v>
      </c>
      <c r="K129" s="76">
        <f t="shared" si="18"/>
        <v>218.42160151899324</v>
      </c>
      <c r="L129" s="76">
        <f t="shared" si="15"/>
        <v>163.83012670001443</v>
      </c>
      <c r="M129" s="103">
        <f t="shared" si="19"/>
        <v>8.384744124589524</v>
      </c>
      <c r="N129" s="103">
        <f t="shared" si="16"/>
        <v>262.02325389342263</v>
      </c>
    </row>
    <row r="130" spans="1:14">
      <c r="A130">
        <v>40387</v>
      </c>
      <c r="B130" t="s">
        <v>203</v>
      </c>
      <c r="C130">
        <v>18.210999999999999</v>
      </c>
      <c r="D130">
        <v>311.459</v>
      </c>
      <c r="E130">
        <v>29.81</v>
      </c>
      <c r="F130">
        <v>3569</v>
      </c>
      <c r="G130">
        <v>17.600000000000001</v>
      </c>
      <c r="I130" s="103">
        <f t="shared" si="17"/>
        <v>104.09491380749161</v>
      </c>
      <c r="J130" s="104">
        <f t="shared" si="14"/>
        <v>21.755836985765747</v>
      </c>
      <c r="K130" s="76">
        <f t="shared" si="18"/>
        <v>218.03980482626721</v>
      </c>
      <c r="L130" s="76">
        <f t="shared" si="15"/>
        <v>163.5437548388617</v>
      </c>
      <c r="M130" s="103">
        <f t="shared" si="19"/>
        <v>8.3700877556504665</v>
      </c>
      <c r="N130" s="103">
        <f t="shared" si="16"/>
        <v>261.56524236407705</v>
      </c>
    </row>
    <row r="131" spans="1:14">
      <c r="A131">
        <v>40387</v>
      </c>
      <c r="B131" t="s">
        <v>204</v>
      </c>
      <c r="C131">
        <v>18.361000000000001</v>
      </c>
      <c r="D131">
        <v>312.00400000000002</v>
      </c>
      <c r="E131">
        <v>29.79</v>
      </c>
      <c r="F131">
        <v>3563</v>
      </c>
      <c r="G131">
        <v>17.600000000000001</v>
      </c>
      <c r="I131" s="103">
        <f t="shared" si="17"/>
        <v>104.27718829564283</v>
      </c>
      <c r="J131" s="104">
        <f t="shared" si="14"/>
        <v>21.793932353789351</v>
      </c>
      <c r="K131" s="76">
        <f t="shared" si="18"/>
        <v>218.42160151899324</v>
      </c>
      <c r="L131" s="76">
        <f t="shared" si="15"/>
        <v>163.83012670001443</v>
      </c>
      <c r="M131" s="103">
        <f t="shared" si="19"/>
        <v>8.384744124589524</v>
      </c>
      <c r="N131" s="103">
        <f t="shared" si="16"/>
        <v>262.02325389342263</v>
      </c>
    </row>
    <row r="132" spans="1:14">
      <c r="A132">
        <v>40387</v>
      </c>
      <c r="B132" t="s">
        <v>205</v>
      </c>
      <c r="C132">
        <v>18.527000000000001</v>
      </c>
      <c r="D132">
        <v>312.27699999999999</v>
      </c>
      <c r="E132">
        <v>29.78</v>
      </c>
      <c r="F132">
        <v>3560</v>
      </c>
      <c r="G132">
        <v>17.600000000000001</v>
      </c>
      <c r="I132" s="103">
        <f t="shared" si="17"/>
        <v>104.36846334103636</v>
      </c>
      <c r="J132" s="104">
        <f t="shared" si="14"/>
        <v>21.813008838276595</v>
      </c>
      <c r="K132" s="76">
        <f t="shared" si="18"/>
        <v>218.61278850743648</v>
      </c>
      <c r="L132" s="76">
        <f t="shared" si="15"/>
        <v>163.97352913055346</v>
      </c>
      <c r="M132" s="103">
        <f t="shared" si="19"/>
        <v>8.3920833894190974</v>
      </c>
      <c r="N132" s="103">
        <f t="shared" si="16"/>
        <v>262.25260591934682</v>
      </c>
    </row>
    <row r="133" spans="1:14">
      <c r="A133">
        <v>40387</v>
      </c>
      <c r="B133" t="s">
        <v>206</v>
      </c>
      <c r="C133">
        <v>18.693999999999999</v>
      </c>
      <c r="D133">
        <v>316.13</v>
      </c>
      <c r="E133">
        <v>29.64</v>
      </c>
      <c r="F133">
        <v>3552</v>
      </c>
      <c r="G133">
        <v>17.600000000000001</v>
      </c>
      <c r="I133" s="103">
        <f t="shared" si="17"/>
        <v>105.65603285102881</v>
      </c>
      <c r="J133" s="104">
        <f t="shared" si="14"/>
        <v>22.082110865865019</v>
      </c>
      <c r="K133" s="76">
        <f t="shared" si="18"/>
        <v>221.3097637427318</v>
      </c>
      <c r="L133" s="76">
        <f t="shared" si="15"/>
        <v>165.99643250381166</v>
      </c>
      <c r="M133" s="103">
        <f t="shared" si="19"/>
        <v>8.4956145745264422</v>
      </c>
      <c r="N133" s="103">
        <f t="shared" si="16"/>
        <v>265.48795545395132</v>
      </c>
    </row>
    <row r="134" spans="1:14">
      <c r="A134">
        <v>40387</v>
      </c>
      <c r="B134" t="s">
        <v>207</v>
      </c>
      <c r="C134">
        <v>18.861000000000001</v>
      </c>
      <c r="D134">
        <v>315.399</v>
      </c>
      <c r="E134">
        <v>29.71</v>
      </c>
      <c r="F134">
        <v>3547</v>
      </c>
      <c r="G134">
        <v>17.5</v>
      </c>
      <c r="I134" s="103">
        <f t="shared" si="17"/>
        <v>105.19457790856686</v>
      </c>
      <c r="J134" s="104">
        <f t="shared" si="14"/>
        <v>21.985666782890473</v>
      </c>
      <c r="K134" s="76">
        <f t="shared" si="18"/>
        <v>220.37114994515753</v>
      </c>
      <c r="L134" s="76">
        <f t="shared" si="15"/>
        <v>165.29241231391481</v>
      </c>
      <c r="M134" s="103">
        <f t="shared" si="19"/>
        <v>8.4746776136216013</v>
      </c>
      <c r="N134" s="103">
        <f t="shared" si="16"/>
        <v>264.83367542567504</v>
      </c>
    </row>
    <row r="135" spans="1:14">
      <c r="A135">
        <v>40387</v>
      </c>
      <c r="B135" t="s">
        <v>208</v>
      </c>
      <c r="C135">
        <v>19.027999999999999</v>
      </c>
      <c r="D135">
        <v>318.733</v>
      </c>
      <c r="E135">
        <v>29.59</v>
      </c>
      <c r="F135">
        <v>3535</v>
      </c>
      <c r="G135">
        <v>17.5</v>
      </c>
      <c r="I135" s="103">
        <f t="shared" si="17"/>
        <v>106.30680941500454</v>
      </c>
      <c r="J135" s="104">
        <f t="shared" si="14"/>
        <v>22.21812316773595</v>
      </c>
      <c r="K135" s="76">
        <f t="shared" si="18"/>
        <v>222.70115345818979</v>
      </c>
      <c r="L135" s="76">
        <f t="shared" si="15"/>
        <v>167.04006349903975</v>
      </c>
      <c r="M135" s="103">
        <f t="shared" si="19"/>
        <v>8.564281123956178</v>
      </c>
      <c r="N135" s="103">
        <f t="shared" si="16"/>
        <v>267.63378512363056</v>
      </c>
    </row>
    <row r="136" spans="1:14">
      <c r="A136">
        <v>40387</v>
      </c>
      <c r="B136" t="s">
        <v>209</v>
      </c>
      <c r="C136">
        <v>19.195</v>
      </c>
      <c r="D136">
        <v>319.57299999999998</v>
      </c>
      <c r="E136">
        <v>29.56</v>
      </c>
      <c r="F136">
        <v>3533</v>
      </c>
      <c r="G136">
        <v>17.5</v>
      </c>
      <c r="I136" s="103">
        <f t="shared" si="17"/>
        <v>106.58698596620965</v>
      </c>
      <c r="J136" s="104">
        <f t="shared" si="14"/>
        <v>22.276680066937814</v>
      </c>
      <c r="K136" s="76">
        <f t="shared" si="18"/>
        <v>223.28809272829557</v>
      </c>
      <c r="L136" s="76">
        <f t="shared" si="15"/>
        <v>167.48030537217829</v>
      </c>
      <c r="M136" s="103">
        <f t="shared" si="19"/>
        <v>8.5868526860420467</v>
      </c>
      <c r="N136" s="103">
        <f t="shared" si="16"/>
        <v>268.33914643881394</v>
      </c>
    </row>
    <row r="137" spans="1:14">
      <c r="A137">
        <v>40387</v>
      </c>
      <c r="B137" t="s">
        <v>210</v>
      </c>
      <c r="C137">
        <v>19.361999999999998</v>
      </c>
      <c r="D137">
        <v>320.697</v>
      </c>
      <c r="E137">
        <v>29.52</v>
      </c>
      <c r="F137">
        <v>3523</v>
      </c>
      <c r="G137">
        <v>17.5</v>
      </c>
      <c r="I137" s="103">
        <f t="shared" si="17"/>
        <v>106.96188411634226</v>
      </c>
      <c r="J137" s="104">
        <f t="shared" si="14"/>
        <v>22.35503378031553</v>
      </c>
      <c r="K137" s="76">
        <f t="shared" si="18"/>
        <v>224.07346340138142</v>
      </c>
      <c r="L137" s="76">
        <f t="shared" si="15"/>
        <v>168.0693834486292</v>
      </c>
      <c r="M137" s="103">
        <f t="shared" si="19"/>
        <v>8.617055202402522</v>
      </c>
      <c r="N137" s="103">
        <f t="shared" si="16"/>
        <v>269.28297507507881</v>
      </c>
    </row>
    <row r="138" spans="1:14">
      <c r="A138">
        <v>40387</v>
      </c>
      <c r="B138" t="s">
        <v>211</v>
      </c>
      <c r="C138">
        <v>19.529</v>
      </c>
      <c r="D138">
        <v>324.38200000000001</v>
      </c>
      <c r="E138">
        <v>29.39</v>
      </c>
      <c r="F138">
        <v>3517</v>
      </c>
      <c r="G138">
        <v>17.5</v>
      </c>
      <c r="I138" s="103">
        <f t="shared" si="17"/>
        <v>108.19088957488871</v>
      </c>
      <c r="J138" s="104">
        <f t="shared" si="14"/>
        <v>22.611895921151742</v>
      </c>
      <c r="K138" s="76">
        <f t="shared" si="18"/>
        <v>226.64809558845252</v>
      </c>
      <c r="L138" s="76">
        <f t="shared" si="15"/>
        <v>170.0005217356869</v>
      </c>
      <c r="M138" s="103">
        <f t="shared" si="19"/>
        <v>8.7160662470175332</v>
      </c>
      <c r="N138" s="103">
        <f t="shared" si="16"/>
        <v>272.37707021929793</v>
      </c>
    </row>
    <row r="139" spans="1:14">
      <c r="A139">
        <v>40387</v>
      </c>
      <c r="B139" t="s">
        <v>212</v>
      </c>
      <c r="C139">
        <v>19.696000000000002</v>
      </c>
      <c r="D139">
        <v>325.24</v>
      </c>
      <c r="E139">
        <v>29.36</v>
      </c>
      <c r="F139">
        <v>3516</v>
      </c>
      <c r="G139">
        <v>17.5</v>
      </c>
      <c r="I139" s="103">
        <f t="shared" si="17"/>
        <v>108.4768260472454</v>
      </c>
      <c r="J139" s="104">
        <f t="shared" si="14"/>
        <v>22.671656643874286</v>
      </c>
      <c r="K139" s="76">
        <f t="shared" si="18"/>
        <v>227.24710126419444</v>
      </c>
      <c r="L139" s="76">
        <f t="shared" si="15"/>
        <v>170.44981418235133</v>
      </c>
      <c r="M139" s="103">
        <f t="shared" si="19"/>
        <v>8.7391018394347135</v>
      </c>
      <c r="N139" s="103">
        <f t="shared" si="16"/>
        <v>273.09693248233481</v>
      </c>
    </row>
    <row r="140" spans="1:14">
      <c r="A140">
        <v>40387</v>
      </c>
      <c r="B140" t="s">
        <v>213</v>
      </c>
      <c r="C140">
        <v>19.863</v>
      </c>
      <c r="D140">
        <v>324.66800000000001</v>
      </c>
      <c r="E140">
        <v>29.38</v>
      </c>
      <c r="F140">
        <v>3506</v>
      </c>
      <c r="G140">
        <v>17.5</v>
      </c>
      <c r="I140" s="103">
        <f t="shared" si="17"/>
        <v>108.28610447071721</v>
      </c>
      <c r="J140" s="104">
        <f t="shared" si="14"/>
        <v>22.631795834379897</v>
      </c>
      <c r="K140" s="76">
        <f t="shared" si="18"/>
        <v>226.8475603945557</v>
      </c>
      <c r="L140" s="76">
        <f t="shared" si="15"/>
        <v>170.15013305722664</v>
      </c>
      <c r="M140" s="103">
        <f t="shared" si="19"/>
        <v>8.7237369422397002</v>
      </c>
      <c r="N140" s="103">
        <f t="shared" si="16"/>
        <v>272.61677944499064</v>
      </c>
    </row>
    <row r="141" spans="1:14">
      <c r="A141">
        <v>40387</v>
      </c>
      <c r="B141" t="s">
        <v>214</v>
      </c>
      <c r="C141">
        <v>20.03</v>
      </c>
      <c r="D141">
        <v>329.08300000000003</v>
      </c>
      <c r="E141">
        <v>29.27</v>
      </c>
      <c r="F141">
        <v>3501</v>
      </c>
      <c r="G141">
        <v>17.399999999999999</v>
      </c>
      <c r="I141" s="103">
        <f t="shared" si="17"/>
        <v>109.53202796498314</v>
      </c>
      <c r="J141" s="104">
        <f t="shared" si="14"/>
        <v>22.892193844681472</v>
      </c>
      <c r="K141" s="76">
        <f t="shared" si="18"/>
        <v>229.48658750850143</v>
      </c>
      <c r="L141" s="76">
        <f t="shared" si="15"/>
        <v>172.12957164496589</v>
      </c>
      <c r="M141" s="103">
        <f t="shared" si="19"/>
        <v>8.8409979187205838</v>
      </c>
      <c r="N141" s="103">
        <f t="shared" si="16"/>
        <v>276.28118496001827</v>
      </c>
    </row>
    <row r="142" spans="1:14">
      <c r="A142">
        <v>40387</v>
      </c>
      <c r="B142" t="s">
        <v>215</v>
      </c>
      <c r="C142">
        <v>20.196999999999999</v>
      </c>
      <c r="D142">
        <v>326.48500000000001</v>
      </c>
      <c r="E142">
        <v>29.36</v>
      </c>
      <c r="F142">
        <v>3496</v>
      </c>
      <c r="G142">
        <v>17.399999999999999</v>
      </c>
      <c r="I142" s="103">
        <f t="shared" si="17"/>
        <v>108.66747154324828</v>
      </c>
      <c r="J142" s="104">
        <f t="shared" si="14"/>
        <v>22.711501552538888</v>
      </c>
      <c r="K142" s="76">
        <f t="shared" si="18"/>
        <v>227.67520770828517</v>
      </c>
      <c r="L142" s="76">
        <f t="shared" si="15"/>
        <v>170.77092130952519</v>
      </c>
      <c r="M142" s="103">
        <f t="shared" si="19"/>
        <v>8.7712142977360621</v>
      </c>
      <c r="N142" s="103">
        <f t="shared" si="16"/>
        <v>274.10044680425193</v>
      </c>
    </row>
    <row r="143" spans="1:14">
      <c r="A143">
        <v>40387</v>
      </c>
      <c r="B143" t="s">
        <v>216</v>
      </c>
      <c r="C143">
        <v>20.363</v>
      </c>
      <c r="D143">
        <v>328.79300000000001</v>
      </c>
      <c r="E143">
        <v>29.28</v>
      </c>
      <c r="F143">
        <v>3482</v>
      </c>
      <c r="G143">
        <v>17.399999999999999</v>
      </c>
      <c r="I143" s="103">
        <f t="shared" si="17"/>
        <v>109.43557260315353</v>
      </c>
      <c r="J143" s="104">
        <f t="shared" si="14"/>
        <v>22.872034674059087</v>
      </c>
      <c r="K143" s="76">
        <f t="shared" si="18"/>
        <v>229.2844985647977</v>
      </c>
      <c r="L143" s="76">
        <f t="shared" si="15"/>
        <v>171.97799205292276</v>
      </c>
      <c r="M143" s="103">
        <f t="shared" si="19"/>
        <v>8.8332124182689924</v>
      </c>
      <c r="N143" s="103">
        <f t="shared" si="16"/>
        <v>276.03788807090604</v>
      </c>
    </row>
    <row r="144" spans="1:14">
      <c r="A144">
        <v>40387</v>
      </c>
      <c r="B144" t="s">
        <v>217</v>
      </c>
      <c r="C144">
        <v>20.530999999999999</v>
      </c>
      <c r="D144">
        <v>327.63600000000002</v>
      </c>
      <c r="E144">
        <v>29.32</v>
      </c>
      <c r="F144">
        <v>3485</v>
      </c>
      <c r="G144">
        <v>17.399999999999999</v>
      </c>
      <c r="I144" s="103">
        <f t="shared" si="17"/>
        <v>109.05073674944791</v>
      </c>
      <c r="J144" s="104">
        <f t="shared" si="14"/>
        <v>22.791603980634608</v>
      </c>
      <c r="K144" s="76">
        <f t="shared" si="18"/>
        <v>228.47820776147154</v>
      </c>
      <c r="L144" s="76">
        <f t="shared" si="15"/>
        <v>171.37322254501998</v>
      </c>
      <c r="M144" s="103">
        <f t="shared" si="19"/>
        <v>8.8021499697334082</v>
      </c>
      <c r="N144" s="103">
        <f t="shared" si="16"/>
        <v>275.06718655416898</v>
      </c>
    </row>
    <row r="145" spans="1:14">
      <c r="A145">
        <v>40387</v>
      </c>
      <c r="B145" t="s">
        <v>218</v>
      </c>
      <c r="C145">
        <v>20.696999999999999</v>
      </c>
      <c r="D145">
        <v>334.64499999999998</v>
      </c>
      <c r="E145">
        <v>29.08</v>
      </c>
      <c r="F145">
        <v>3476</v>
      </c>
      <c r="G145">
        <v>17.399999999999999</v>
      </c>
      <c r="I145" s="103">
        <f t="shared" si="17"/>
        <v>111.38360782236052</v>
      </c>
      <c r="J145" s="104">
        <f t="shared" si="14"/>
        <v>23.279174034873346</v>
      </c>
      <c r="K145" s="76">
        <f t="shared" si="18"/>
        <v>233.36593449826825</v>
      </c>
      <c r="L145" s="76">
        <f t="shared" si="15"/>
        <v>175.03932921668459</v>
      </c>
      <c r="M145" s="103">
        <f t="shared" si="19"/>
        <v>8.9904502202031384</v>
      </c>
      <c r="N145" s="103">
        <f t="shared" si="16"/>
        <v>280.95156938134807</v>
      </c>
    </row>
    <row r="146" spans="1:14">
      <c r="A146">
        <v>40387</v>
      </c>
      <c r="B146" t="s">
        <v>219</v>
      </c>
      <c r="C146">
        <v>20.864000000000001</v>
      </c>
      <c r="D146">
        <v>335.53399999999999</v>
      </c>
      <c r="E146">
        <v>29.05</v>
      </c>
      <c r="F146">
        <v>3466</v>
      </c>
      <c r="G146">
        <v>17.399999999999999</v>
      </c>
      <c r="I146" s="103">
        <f t="shared" si="17"/>
        <v>111.67928394709892</v>
      </c>
      <c r="J146" s="104">
        <f t="shared" si="14"/>
        <v>23.340970344943674</v>
      </c>
      <c r="K146" s="76">
        <f t="shared" si="18"/>
        <v>233.9854218403236</v>
      </c>
      <c r="L146" s="76">
        <f t="shared" si="15"/>
        <v>175.50398421890128</v>
      </c>
      <c r="M146" s="103">
        <f t="shared" si="19"/>
        <v>9.01431604330525</v>
      </c>
      <c r="N146" s="103">
        <f t="shared" si="16"/>
        <v>281.69737635328909</v>
      </c>
    </row>
    <row r="147" spans="1:14">
      <c r="A147">
        <v>40387</v>
      </c>
      <c r="B147" t="s">
        <v>220</v>
      </c>
      <c r="C147">
        <v>21.030999999999999</v>
      </c>
      <c r="D147">
        <v>335.83100000000002</v>
      </c>
      <c r="E147">
        <v>29.04</v>
      </c>
      <c r="F147">
        <v>3470</v>
      </c>
      <c r="G147">
        <v>17.399999999999999</v>
      </c>
      <c r="I147" s="103">
        <f t="shared" si="17"/>
        <v>111.77804602741034</v>
      </c>
      <c r="J147" s="104">
        <f t="shared" si="14"/>
        <v>23.361611619728759</v>
      </c>
      <c r="K147" s="76">
        <f t="shared" si="18"/>
        <v>234.19234371702939</v>
      </c>
      <c r="L147" s="76">
        <f t="shared" si="15"/>
        <v>175.65918881882163</v>
      </c>
      <c r="M147" s="103">
        <f t="shared" si="19"/>
        <v>9.0222877330721989</v>
      </c>
      <c r="N147" s="103">
        <f t="shared" si="16"/>
        <v>281.9464916585062</v>
      </c>
    </row>
    <row r="148" spans="1:14">
      <c r="A148">
        <v>40387</v>
      </c>
      <c r="B148" t="s">
        <v>221</v>
      </c>
      <c r="C148">
        <v>21.198</v>
      </c>
      <c r="D148">
        <v>334.94099999999997</v>
      </c>
      <c r="E148">
        <v>29.07</v>
      </c>
      <c r="F148">
        <v>3453</v>
      </c>
      <c r="G148">
        <v>17.399999999999999</v>
      </c>
      <c r="I148" s="103">
        <f t="shared" si="17"/>
        <v>111.48206498089294</v>
      </c>
      <c r="J148" s="104">
        <f t="shared" si="14"/>
        <v>23.299751581006621</v>
      </c>
      <c r="K148" s="76">
        <f t="shared" si="18"/>
        <v>233.57221751655231</v>
      </c>
      <c r="L148" s="76">
        <f t="shared" si="15"/>
        <v>175.19405463205794</v>
      </c>
      <c r="M148" s="103">
        <f t="shared" si="19"/>
        <v>8.9983972978738507</v>
      </c>
      <c r="N148" s="103">
        <f t="shared" si="16"/>
        <v>281.19991555855785</v>
      </c>
    </row>
    <row r="149" spans="1:14">
      <c r="A149">
        <v>40387</v>
      </c>
      <c r="B149" t="s">
        <v>222</v>
      </c>
      <c r="C149">
        <v>21.364999999999998</v>
      </c>
      <c r="D149">
        <v>338.51499999999999</v>
      </c>
      <c r="E149">
        <v>28.95</v>
      </c>
      <c r="F149">
        <v>3447</v>
      </c>
      <c r="G149">
        <v>17.399999999999999</v>
      </c>
      <c r="I149" s="103">
        <f t="shared" si="17"/>
        <v>112.67150732537746</v>
      </c>
      <c r="J149" s="104">
        <f t="shared" ref="J149:J201" si="20">I149*20.9/100</f>
        <v>23.548345031003887</v>
      </c>
      <c r="K149" s="76">
        <f t="shared" si="18"/>
        <v>236.06428371623161</v>
      </c>
      <c r="L149" s="76">
        <f t="shared" ref="L149:L201" si="21">K149/1.33322</f>
        <v>177.06326316454269</v>
      </c>
      <c r="M149" s="103">
        <f t="shared" si="19"/>
        <v>9.0944044428834161</v>
      </c>
      <c r="N149" s="103">
        <f t="shared" ref="N149:N201" si="22">M149*31.25</f>
        <v>284.20013884010677</v>
      </c>
    </row>
    <row r="150" spans="1:14">
      <c r="A150">
        <v>40387</v>
      </c>
      <c r="B150" t="s">
        <v>223</v>
      </c>
      <c r="C150">
        <v>21.532</v>
      </c>
      <c r="D150">
        <v>335.23700000000002</v>
      </c>
      <c r="E150">
        <v>29.06</v>
      </c>
      <c r="F150">
        <v>3443</v>
      </c>
      <c r="G150">
        <v>17.399999999999999</v>
      </c>
      <c r="I150" s="103">
        <f t="shared" si="17"/>
        <v>111.58062364373392</v>
      </c>
      <c r="J150" s="104">
        <f t="shared" si="20"/>
        <v>23.32035034154039</v>
      </c>
      <c r="K150" s="76">
        <f t="shared" si="18"/>
        <v>233.77871320210656</v>
      </c>
      <c r="L150" s="76">
        <f t="shared" si="21"/>
        <v>175.34893956144262</v>
      </c>
      <c r="M150" s="103">
        <f t="shared" si="19"/>
        <v>9.0063525685762933</v>
      </c>
      <c r="N150" s="103">
        <f t="shared" si="22"/>
        <v>281.44851776800914</v>
      </c>
    </row>
    <row r="151" spans="1:14">
      <c r="A151">
        <v>40387</v>
      </c>
      <c r="B151" t="s">
        <v>224</v>
      </c>
      <c r="C151">
        <v>21.699000000000002</v>
      </c>
      <c r="D151">
        <v>338.815</v>
      </c>
      <c r="E151">
        <v>28.94</v>
      </c>
      <c r="F151">
        <v>3429</v>
      </c>
      <c r="G151">
        <v>17.399999999999999</v>
      </c>
      <c r="I151" s="103">
        <f t="shared" ref="I151:I201" si="23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SQRT((POWER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WER(($H$13+($B$15*(G151-$E$8))),2))*((TAN(E151*PI()/180))/(TAN(($B$7+($B$14*(G151-$E$7)))*PI()/180))-1))))/(2*((TAN(E151*PI()/180))/(TAN(($B$7+($B$14*(G151-$E$7)))*PI()/180))*1/$B$16*POWER(($H$13+($B$15*(G151-$E$8))),2)))</f>
        <v>112.77129472415533</v>
      </c>
      <c r="J151" s="104">
        <f t="shared" si="20"/>
        <v>23.569200597348463</v>
      </c>
      <c r="K151" s="76">
        <f t="shared" ref="K151:K201" si="24">($B$9-EXP(52.57-6690.9/(273.15+G151)-4.681*LN(273.15+G151)))*I151/100*0.2095</f>
        <v>236.27335379415624</v>
      </c>
      <c r="L151" s="76">
        <f t="shared" si="21"/>
        <v>177.22007905233662</v>
      </c>
      <c r="M151" s="103">
        <f t="shared" ref="M151:M201" si="25">(($B$9-EXP(52.57-6690.9/(273.15+G151)-4.681*LN(273.15+G151)))/1013)*I151/100*0.2095*((49-1.335*G151+0.02759*POWER(G151,2)-0.0003235*POWER(G151,3)+0.000001614*POWER(G151,4))
-($J$16*(5.516*10^-1-1.759*10^-2*G151+2.253*10^-4*POWER(G151,2)-2.654*10^-7*POWER(G151,3)+5.363*10^-8*POWER(G151,4))))*32/22.414</f>
        <v>9.1024588923563279</v>
      </c>
      <c r="N151" s="103">
        <f t="shared" si="22"/>
        <v>284.45184038613525</v>
      </c>
    </row>
    <row r="152" spans="1:14">
      <c r="A152">
        <v>40387</v>
      </c>
      <c r="B152" t="s">
        <v>225</v>
      </c>
      <c r="C152">
        <v>21.866</v>
      </c>
      <c r="D152">
        <v>340.92200000000003</v>
      </c>
      <c r="E152">
        <v>28.87</v>
      </c>
      <c r="F152">
        <v>3430</v>
      </c>
      <c r="G152">
        <v>17.399999999999999</v>
      </c>
      <c r="I152" s="103">
        <f t="shared" si="23"/>
        <v>113.4727064683189</v>
      </c>
      <c r="J152" s="104">
        <f t="shared" si="20"/>
        <v>23.715795651878647</v>
      </c>
      <c r="K152" s="76">
        <f t="shared" si="24"/>
        <v>237.74292019037003</v>
      </c>
      <c r="L152" s="76">
        <f t="shared" si="21"/>
        <v>178.3223475423186</v>
      </c>
      <c r="M152" s="103">
        <f t="shared" si="25"/>
        <v>9.1590741115349505</v>
      </c>
      <c r="N152" s="103">
        <f t="shared" si="22"/>
        <v>286.22106598546719</v>
      </c>
    </row>
    <row r="153" spans="1:14">
      <c r="A153">
        <v>40387</v>
      </c>
      <c r="B153" t="s">
        <v>226</v>
      </c>
      <c r="C153">
        <v>22.033000000000001</v>
      </c>
      <c r="D153">
        <v>343.34899999999999</v>
      </c>
      <c r="E153">
        <v>28.79</v>
      </c>
      <c r="F153">
        <v>3425</v>
      </c>
      <c r="G153">
        <v>17.399999999999999</v>
      </c>
      <c r="I153" s="103">
        <f t="shared" si="23"/>
        <v>114.28057885538544</v>
      </c>
      <c r="J153" s="104">
        <f t="shared" si="20"/>
        <v>23.884640980775558</v>
      </c>
      <c r="K153" s="76">
        <f t="shared" si="24"/>
        <v>239.43553814600136</v>
      </c>
      <c r="L153" s="76">
        <f t="shared" si="21"/>
        <v>179.59191892260944</v>
      </c>
      <c r="M153" s="103">
        <f t="shared" si="25"/>
        <v>9.224282418414198</v>
      </c>
      <c r="N153" s="103">
        <f t="shared" si="22"/>
        <v>288.25882557544367</v>
      </c>
    </row>
    <row r="154" spans="1:14">
      <c r="A154">
        <v>40387</v>
      </c>
      <c r="B154" t="s">
        <v>227</v>
      </c>
      <c r="C154">
        <v>22.2</v>
      </c>
      <c r="D154">
        <v>344.26499999999999</v>
      </c>
      <c r="E154">
        <v>28.76</v>
      </c>
      <c r="F154">
        <v>3413</v>
      </c>
      <c r="G154">
        <v>17.399999999999999</v>
      </c>
      <c r="I154" s="103">
        <f t="shared" si="23"/>
        <v>114.5852661704577</v>
      </c>
      <c r="J154" s="104">
        <f t="shared" si="20"/>
        <v>23.948320629625659</v>
      </c>
      <c r="K154" s="76">
        <f t="shared" si="24"/>
        <v>240.07390532948321</v>
      </c>
      <c r="L154" s="76">
        <f t="shared" si="21"/>
        <v>180.07073500958822</v>
      </c>
      <c r="M154" s="103">
        <f t="shared" si="25"/>
        <v>9.2488755896396562</v>
      </c>
      <c r="N154" s="103">
        <f t="shared" si="22"/>
        <v>289.02736217623925</v>
      </c>
    </row>
    <row r="155" spans="1:14">
      <c r="A155">
        <v>40387</v>
      </c>
      <c r="B155" t="s">
        <v>228</v>
      </c>
      <c r="C155">
        <v>22.366</v>
      </c>
      <c r="D155">
        <v>346.41199999999998</v>
      </c>
      <c r="E155">
        <v>28.69</v>
      </c>
      <c r="F155">
        <v>3407</v>
      </c>
      <c r="G155">
        <v>17.399999999999999</v>
      </c>
      <c r="I155" s="103">
        <f t="shared" si="23"/>
        <v>115.29991378560398</v>
      </c>
      <c r="J155" s="104">
        <f t="shared" si="20"/>
        <v>24.097681981191229</v>
      </c>
      <c r="K155" s="76">
        <f t="shared" si="24"/>
        <v>241.57120292835029</v>
      </c>
      <c r="L155" s="76">
        <f t="shared" si="21"/>
        <v>181.19380366957461</v>
      </c>
      <c r="M155" s="103">
        <f t="shared" si="25"/>
        <v>9.3065591566794872</v>
      </c>
      <c r="N155" s="103">
        <f t="shared" si="22"/>
        <v>290.82997364623395</v>
      </c>
    </row>
    <row r="156" spans="1:14">
      <c r="A156">
        <v>40387</v>
      </c>
      <c r="B156" t="s">
        <v>229</v>
      </c>
      <c r="C156">
        <v>22.533000000000001</v>
      </c>
      <c r="D156">
        <v>346.10399999999998</v>
      </c>
      <c r="E156">
        <v>28.7</v>
      </c>
      <c r="F156">
        <v>3406</v>
      </c>
      <c r="G156">
        <v>17.399999999999999</v>
      </c>
      <c r="I156" s="103">
        <f t="shared" si="23"/>
        <v>115.1975019332894</v>
      </c>
      <c r="J156" s="104">
        <f t="shared" si="20"/>
        <v>24.076277904057484</v>
      </c>
      <c r="K156" s="76">
        <f t="shared" si="24"/>
        <v>241.35663421320137</v>
      </c>
      <c r="L156" s="76">
        <f t="shared" si="21"/>
        <v>181.03286345329454</v>
      </c>
      <c r="M156" s="103">
        <f t="shared" si="25"/>
        <v>9.2982928715573401</v>
      </c>
      <c r="N156" s="103">
        <f t="shared" si="22"/>
        <v>290.57165223616687</v>
      </c>
    </row>
    <row r="157" spans="1:14">
      <c r="A157">
        <v>40387</v>
      </c>
      <c r="B157" t="s">
        <v>230</v>
      </c>
      <c r="C157">
        <v>22.7</v>
      </c>
      <c r="D157">
        <v>347.95499999999998</v>
      </c>
      <c r="E157">
        <v>28.64</v>
      </c>
      <c r="F157">
        <v>3394</v>
      </c>
      <c r="G157">
        <v>17.399999999999999</v>
      </c>
      <c r="I157" s="103">
        <f t="shared" si="23"/>
        <v>115.81357836910189</v>
      </c>
      <c r="J157" s="104">
        <f t="shared" si="20"/>
        <v>24.205037879142292</v>
      </c>
      <c r="K157" s="76">
        <f t="shared" si="24"/>
        <v>242.64740990252037</v>
      </c>
      <c r="L157" s="76">
        <f t="shared" si="21"/>
        <v>182.00102751422898</v>
      </c>
      <c r="M157" s="103">
        <f t="shared" si="25"/>
        <v>9.3480201576122681</v>
      </c>
      <c r="N157" s="103">
        <f t="shared" si="22"/>
        <v>292.12562992538335</v>
      </c>
    </row>
    <row r="158" spans="1:14">
      <c r="A158">
        <v>40387</v>
      </c>
      <c r="B158" t="s">
        <v>231</v>
      </c>
      <c r="C158">
        <v>22.867000000000001</v>
      </c>
      <c r="D158">
        <v>349.50599999999997</v>
      </c>
      <c r="E158">
        <v>28.59</v>
      </c>
      <c r="F158">
        <v>3391</v>
      </c>
      <c r="G158">
        <v>17.399999999999999</v>
      </c>
      <c r="I158" s="103">
        <f t="shared" si="23"/>
        <v>116.32993177884815</v>
      </c>
      <c r="J158" s="104">
        <f t="shared" si="20"/>
        <v>24.312955741779259</v>
      </c>
      <c r="K158" s="76">
        <f t="shared" si="24"/>
        <v>243.72925038473011</v>
      </c>
      <c r="L158" s="76">
        <f t="shared" si="21"/>
        <v>182.81247684907973</v>
      </c>
      <c r="M158" s="103">
        <f t="shared" si="25"/>
        <v>9.3896981901083922</v>
      </c>
      <c r="N158" s="103">
        <f t="shared" si="22"/>
        <v>293.42806844088727</v>
      </c>
    </row>
    <row r="159" spans="1:14">
      <c r="A159">
        <v>40387</v>
      </c>
      <c r="B159" t="s">
        <v>232</v>
      </c>
      <c r="C159">
        <v>23.033999999999999</v>
      </c>
      <c r="D159">
        <v>352.00599999999997</v>
      </c>
      <c r="E159">
        <v>28.51</v>
      </c>
      <c r="F159">
        <v>3389</v>
      </c>
      <c r="G159">
        <v>17.399999999999999</v>
      </c>
      <c r="I159" s="103">
        <f t="shared" si="23"/>
        <v>117.16173555513706</v>
      </c>
      <c r="J159" s="104">
        <f t="shared" si="20"/>
        <v>24.486802731023644</v>
      </c>
      <c r="K159" s="76">
        <f t="shared" si="24"/>
        <v>245.47200831265098</v>
      </c>
      <c r="L159" s="76">
        <f t="shared" si="21"/>
        <v>184.11965640528268</v>
      </c>
      <c r="M159" s="103">
        <f t="shared" si="25"/>
        <v>9.4568381453487476</v>
      </c>
      <c r="N159" s="103">
        <f t="shared" si="22"/>
        <v>295.52619204214835</v>
      </c>
    </row>
    <row r="160" spans="1:14">
      <c r="A160">
        <v>40387</v>
      </c>
      <c r="B160" t="s">
        <v>233</v>
      </c>
      <c r="C160">
        <v>23.201000000000001</v>
      </c>
      <c r="D160">
        <v>352.31900000000002</v>
      </c>
      <c r="E160">
        <v>28.5</v>
      </c>
      <c r="F160">
        <v>3379</v>
      </c>
      <c r="G160">
        <v>17.399999999999999</v>
      </c>
      <c r="I160" s="103">
        <f t="shared" si="23"/>
        <v>117.26620204772249</v>
      </c>
      <c r="J160" s="104">
        <f t="shared" si="20"/>
        <v>24.508636227973998</v>
      </c>
      <c r="K160" s="76">
        <f t="shared" si="24"/>
        <v>245.69088181785148</v>
      </c>
      <c r="L160" s="76">
        <f t="shared" si="21"/>
        <v>184.28382548855512</v>
      </c>
      <c r="M160" s="103">
        <f t="shared" si="25"/>
        <v>9.4652702730166389</v>
      </c>
      <c r="N160" s="103">
        <f t="shared" si="22"/>
        <v>295.78969603176995</v>
      </c>
    </row>
    <row r="161" spans="1:14">
      <c r="A161">
        <v>40387</v>
      </c>
      <c r="B161" t="s">
        <v>234</v>
      </c>
      <c r="C161">
        <v>23.367999999999999</v>
      </c>
      <c r="D161">
        <v>353.57799999999997</v>
      </c>
      <c r="E161">
        <v>28.46</v>
      </c>
      <c r="F161">
        <v>3371</v>
      </c>
      <c r="G161">
        <v>17.399999999999999</v>
      </c>
      <c r="I161" s="103">
        <f t="shared" si="23"/>
        <v>117.68516559272464</v>
      </c>
      <c r="J161" s="104">
        <f t="shared" si="20"/>
        <v>24.596199608879445</v>
      </c>
      <c r="K161" s="76">
        <f t="shared" si="24"/>
        <v>246.56867542780591</v>
      </c>
      <c r="L161" s="76">
        <f t="shared" si="21"/>
        <v>184.94222666012053</v>
      </c>
      <c r="M161" s="103">
        <f t="shared" si="25"/>
        <v>9.4990873756322127</v>
      </c>
      <c r="N161" s="103">
        <f t="shared" si="22"/>
        <v>296.84648048850664</v>
      </c>
    </row>
    <row r="162" spans="1:14">
      <c r="A162">
        <v>40387</v>
      </c>
      <c r="B162" t="s">
        <v>235</v>
      </c>
      <c r="C162">
        <v>23.535</v>
      </c>
      <c r="D162">
        <v>353.26299999999998</v>
      </c>
      <c r="E162">
        <v>28.47</v>
      </c>
      <c r="F162">
        <v>3367</v>
      </c>
      <c r="G162">
        <v>17.399999999999999</v>
      </c>
      <c r="I162" s="103">
        <f t="shared" si="23"/>
        <v>117.58025977270813</v>
      </c>
      <c r="J162" s="104">
        <f t="shared" si="20"/>
        <v>24.574274292495996</v>
      </c>
      <c r="K162" s="76">
        <f t="shared" si="24"/>
        <v>246.34888146349562</v>
      </c>
      <c r="L162" s="76">
        <f t="shared" si="21"/>
        <v>184.77736717383146</v>
      </c>
      <c r="M162" s="103">
        <f t="shared" si="25"/>
        <v>9.4906197871682778</v>
      </c>
      <c r="N162" s="103">
        <f t="shared" si="22"/>
        <v>296.58186834900869</v>
      </c>
    </row>
    <row r="163" spans="1:14">
      <c r="A163">
        <v>40387</v>
      </c>
      <c r="B163" t="s">
        <v>236</v>
      </c>
      <c r="C163">
        <v>23.702000000000002</v>
      </c>
      <c r="D163">
        <v>354.43799999999999</v>
      </c>
      <c r="E163">
        <v>28.39</v>
      </c>
      <c r="F163">
        <v>3363</v>
      </c>
      <c r="G163">
        <v>17.5</v>
      </c>
      <c r="I163" s="103">
        <f t="shared" si="23"/>
        <v>118.21538772938318</v>
      </c>
      <c r="J163" s="104">
        <f t="shared" si="20"/>
        <v>24.707016035441082</v>
      </c>
      <c r="K163" s="76">
        <f t="shared" si="24"/>
        <v>247.64832421096932</v>
      </c>
      <c r="L163" s="76">
        <f t="shared" si="21"/>
        <v>185.75203208095385</v>
      </c>
      <c r="M163" s="103">
        <f t="shared" si="25"/>
        <v>9.5236591076640789</v>
      </c>
      <c r="N163" s="103">
        <f t="shared" si="22"/>
        <v>297.61434711450244</v>
      </c>
    </row>
    <row r="164" spans="1:14">
      <c r="A164">
        <v>40387</v>
      </c>
      <c r="B164" t="s">
        <v>237</v>
      </c>
      <c r="C164">
        <v>23.869</v>
      </c>
      <c r="D164">
        <v>353.89400000000001</v>
      </c>
      <c r="E164">
        <v>28.45</v>
      </c>
      <c r="F164">
        <v>3353</v>
      </c>
      <c r="G164">
        <v>17.399999999999999</v>
      </c>
      <c r="I164" s="103">
        <f t="shared" si="23"/>
        <v>117.79018161712574</v>
      </c>
      <c r="J164" s="104">
        <f t="shared" si="20"/>
        <v>24.618147957979275</v>
      </c>
      <c r="K164" s="76">
        <f t="shared" si="24"/>
        <v>246.7887002873951</v>
      </c>
      <c r="L164" s="76">
        <f t="shared" si="21"/>
        <v>185.10725933258959</v>
      </c>
      <c r="M164" s="103">
        <f t="shared" si="25"/>
        <v>9.507563859364069</v>
      </c>
      <c r="N164" s="103">
        <f t="shared" si="22"/>
        <v>297.11137060512715</v>
      </c>
    </row>
    <row r="165" spans="1:14">
      <c r="A165">
        <v>40387</v>
      </c>
      <c r="B165" t="s">
        <v>238</v>
      </c>
      <c r="C165">
        <v>24.036000000000001</v>
      </c>
      <c r="D165">
        <v>358.346</v>
      </c>
      <c r="E165">
        <v>28.31</v>
      </c>
      <c r="F165">
        <v>3346</v>
      </c>
      <c r="G165">
        <v>17.399999999999999</v>
      </c>
      <c r="I165" s="103">
        <f t="shared" si="23"/>
        <v>119.27206153680723</v>
      </c>
      <c r="J165" s="104">
        <f t="shared" si="20"/>
        <v>24.927860861192709</v>
      </c>
      <c r="K165" s="76">
        <f t="shared" si="24"/>
        <v>249.89346856552643</v>
      </c>
      <c r="L165" s="76">
        <f t="shared" si="21"/>
        <v>187.43603348699122</v>
      </c>
      <c r="M165" s="103">
        <f t="shared" si="25"/>
        <v>9.6271754243931245</v>
      </c>
      <c r="N165" s="103">
        <f t="shared" si="22"/>
        <v>300.84923201228514</v>
      </c>
    </row>
    <row r="166" spans="1:14">
      <c r="A166">
        <v>40387</v>
      </c>
      <c r="B166" t="s">
        <v>239</v>
      </c>
      <c r="C166">
        <v>24.202000000000002</v>
      </c>
      <c r="D166">
        <v>357.38600000000002</v>
      </c>
      <c r="E166">
        <v>28.34</v>
      </c>
      <c r="F166">
        <v>3338</v>
      </c>
      <c r="G166">
        <v>17.399999999999999</v>
      </c>
      <c r="I166" s="103">
        <f t="shared" si="23"/>
        <v>118.95267428572762</v>
      </c>
      <c r="J166" s="104">
        <f t="shared" si="20"/>
        <v>24.861108925717073</v>
      </c>
      <c r="K166" s="76">
        <f t="shared" si="24"/>
        <v>249.22430273608148</v>
      </c>
      <c r="L166" s="76">
        <f t="shared" si="21"/>
        <v>186.93411645195951</v>
      </c>
      <c r="M166" s="103">
        <f t="shared" si="25"/>
        <v>9.6013957316902427</v>
      </c>
      <c r="N166" s="103">
        <f t="shared" si="22"/>
        <v>300.0436166153201</v>
      </c>
    </row>
    <row r="167" spans="1:14">
      <c r="A167">
        <v>40387</v>
      </c>
      <c r="B167" t="s">
        <v>240</v>
      </c>
      <c r="C167">
        <v>24.37</v>
      </c>
      <c r="D167">
        <v>361.654</v>
      </c>
      <c r="E167">
        <v>28.25</v>
      </c>
      <c r="F167">
        <v>3340</v>
      </c>
      <c r="G167">
        <v>17.3</v>
      </c>
      <c r="I167" s="103">
        <f t="shared" si="23"/>
        <v>120.12413358572556</v>
      </c>
      <c r="J167" s="104">
        <f t="shared" si="20"/>
        <v>25.105943919416642</v>
      </c>
      <c r="K167" s="76">
        <f t="shared" si="24"/>
        <v>251.7102696740219</v>
      </c>
      <c r="L167" s="76">
        <f t="shared" si="21"/>
        <v>188.7987501492791</v>
      </c>
      <c r="M167" s="103">
        <f t="shared" si="25"/>
        <v>9.7145295594573948</v>
      </c>
      <c r="N167" s="103">
        <f t="shared" si="22"/>
        <v>303.57904873304358</v>
      </c>
    </row>
    <row r="168" spans="1:14">
      <c r="A168">
        <v>40387</v>
      </c>
      <c r="B168" t="s">
        <v>241</v>
      </c>
      <c r="C168">
        <v>24.536000000000001</v>
      </c>
      <c r="D168">
        <v>360.36200000000002</v>
      </c>
      <c r="E168">
        <v>28.29</v>
      </c>
      <c r="F168">
        <v>3337</v>
      </c>
      <c r="G168">
        <v>17.3</v>
      </c>
      <c r="I168" s="103">
        <f t="shared" si="23"/>
        <v>119.69507668090239</v>
      </c>
      <c r="J168" s="104">
        <f t="shared" si="20"/>
        <v>25.016271026308594</v>
      </c>
      <c r="K168" s="76">
        <f t="shared" si="24"/>
        <v>250.81121612004588</v>
      </c>
      <c r="L168" s="76">
        <f t="shared" si="21"/>
        <v>188.12440266426086</v>
      </c>
      <c r="M168" s="103">
        <f t="shared" si="25"/>
        <v>9.6798314029739636</v>
      </c>
      <c r="N168" s="103">
        <f t="shared" si="22"/>
        <v>302.49473134293635</v>
      </c>
    </row>
    <row r="169" spans="1:14">
      <c r="A169">
        <v>40387</v>
      </c>
      <c r="B169" t="s">
        <v>242</v>
      </c>
      <c r="C169">
        <v>24.702999999999999</v>
      </c>
      <c r="D169">
        <v>363.601</v>
      </c>
      <c r="E169">
        <v>28.19</v>
      </c>
      <c r="F169">
        <v>3326</v>
      </c>
      <c r="G169">
        <v>17.3</v>
      </c>
      <c r="I169" s="103">
        <f t="shared" si="23"/>
        <v>120.77112946901583</v>
      </c>
      <c r="J169" s="104">
        <f t="shared" si="20"/>
        <v>25.241166059024309</v>
      </c>
      <c r="K169" s="76">
        <f t="shared" si="24"/>
        <v>253.06599648261326</v>
      </c>
      <c r="L169" s="76">
        <f t="shared" si="21"/>
        <v>189.81563169065365</v>
      </c>
      <c r="M169" s="103">
        <f t="shared" si="25"/>
        <v>9.7668526060047824</v>
      </c>
      <c r="N169" s="103">
        <f t="shared" si="22"/>
        <v>305.21414393764945</v>
      </c>
    </row>
    <row r="170" spans="1:14">
      <c r="A170">
        <v>40387</v>
      </c>
      <c r="B170" t="s">
        <v>243</v>
      </c>
      <c r="C170">
        <v>24.87</v>
      </c>
      <c r="D170">
        <v>368.52600000000001</v>
      </c>
      <c r="E170">
        <v>28.04</v>
      </c>
      <c r="F170">
        <v>3319</v>
      </c>
      <c r="G170">
        <v>17.3</v>
      </c>
      <c r="I170" s="103">
        <f t="shared" si="23"/>
        <v>122.40672894991471</v>
      </c>
      <c r="J170" s="104">
        <f t="shared" si="20"/>
        <v>25.583006350532173</v>
      </c>
      <c r="K170" s="76">
        <f t="shared" si="24"/>
        <v>256.49326104741402</v>
      </c>
      <c r="L170" s="76">
        <f t="shared" si="21"/>
        <v>192.38629862094328</v>
      </c>
      <c r="M170" s="103">
        <f t="shared" si="25"/>
        <v>9.8991247733897527</v>
      </c>
      <c r="N170" s="103">
        <f t="shared" si="22"/>
        <v>309.34764916842977</v>
      </c>
    </row>
    <row r="171" spans="1:14">
      <c r="A171">
        <v>40387</v>
      </c>
      <c r="B171" t="s">
        <v>244</v>
      </c>
      <c r="C171">
        <v>25.036999999999999</v>
      </c>
      <c r="D171">
        <v>365.23399999999998</v>
      </c>
      <c r="E171">
        <v>28.14</v>
      </c>
      <c r="F171">
        <v>3316</v>
      </c>
      <c r="G171">
        <v>17.3</v>
      </c>
      <c r="I171" s="103">
        <f t="shared" si="23"/>
        <v>121.31344036360069</v>
      </c>
      <c r="J171" s="104">
        <f t="shared" si="20"/>
        <v>25.354509035992542</v>
      </c>
      <c r="K171" s="76">
        <f t="shared" si="24"/>
        <v>254.20236448335064</v>
      </c>
      <c r="L171" s="76">
        <f t="shared" si="21"/>
        <v>190.66798014082494</v>
      </c>
      <c r="M171" s="103">
        <f t="shared" si="25"/>
        <v>9.810709698319215</v>
      </c>
      <c r="N171" s="103">
        <f t="shared" si="22"/>
        <v>306.58467807247547</v>
      </c>
    </row>
    <row r="172" spans="1:14">
      <c r="A172">
        <v>40387</v>
      </c>
      <c r="B172" t="s">
        <v>245</v>
      </c>
      <c r="C172">
        <v>25.204000000000001</v>
      </c>
      <c r="D172">
        <v>369.03300000000002</v>
      </c>
      <c r="E172">
        <v>28.11</v>
      </c>
      <c r="F172">
        <v>3312</v>
      </c>
      <c r="G172">
        <v>17.100000000000001</v>
      </c>
      <c r="I172" s="103">
        <f t="shared" si="23"/>
        <v>122.0674360594904</v>
      </c>
      <c r="J172" s="104">
        <f t="shared" si="20"/>
        <v>25.512094136433493</v>
      </c>
      <c r="K172" s="76">
        <f t="shared" si="24"/>
        <v>255.84594701929095</v>
      </c>
      <c r="L172" s="76">
        <f t="shared" si="21"/>
        <v>191.90077183007375</v>
      </c>
      <c r="M172" s="103">
        <f t="shared" si="25"/>
        <v>9.9096232126537309</v>
      </c>
      <c r="N172" s="103">
        <f t="shared" si="22"/>
        <v>309.67572539542908</v>
      </c>
    </row>
    <row r="173" spans="1:14">
      <c r="A173">
        <v>40387</v>
      </c>
      <c r="B173" t="s">
        <v>246</v>
      </c>
      <c r="C173">
        <v>25.370999999999999</v>
      </c>
      <c r="D173">
        <v>371.69200000000001</v>
      </c>
      <c r="E173">
        <v>28.03</v>
      </c>
      <c r="F173">
        <v>3303</v>
      </c>
      <c r="G173">
        <v>17.100000000000001</v>
      </c>
      <c r="I173" s="103">
        <f t="shared" si="23"/>
        <v>122.94691079771708</v>
      </c>
      <c r="J173" s="104">
        <f t="shared" si="20"/>
        <v>25.695904356722867</v>
      </c>
      <c r="K173" s="76">
        <f t="shared" si="24"/>
        <v>257.68927276237844</v>
      </c>
      <c r="L173" s="76">
        <f t="shared" si="21"/>
        <v>193.28338365939487</v>
      </c>
      <c r="M173" s="103">
        <f t="shared" si="25"/>
        <v>9.9810203318381294</v>
      </c>
      <c r="N173" s="103">
        <f t="shared" si="22"/>
        <v>311.90688536994156</v>
      </c>
    </row>
    <row r="174" spans="1:14">
      <c r="A174">
        <v>40387</v>
      </c>
      <c r="B174" t="s">
        <v>247</v>
      </c>
      <c r="C174">
        <v>25.538</v>
      </c>
      <c r="D174">
        <v>375.38499999999999</v>
      </c>
      <c r="E174">
        <v>27.92</v>
      </c>
      <c r="F174">
        <v>3299</v>
      </c>
      <c r="G174">
        <v>17.100000000000001</v>
      </c>
      <c r="I174" s="103">
        <f t="shared" si="23"/>
        <v>124.16847657604693</v>
      </c>
      <c r="J174" s="104">
        <f t="shared" si="20"/>
        <v>25.951211604393805</v>
      </c>
      <c r="K174" s="76">
        <f t="shared" si="24"/>
        <v>260.2496005901117</v>
      </c>
      <c r="L174" s="76">
        <f t="shared" si="21"/>
        <v>195.2037927649688</v>
      </c>
      <c r="M174" s="103">
        <f t="shared" si="25"/>
        <v>10.080188930634794</v>
      </c>
      <c r="N174" s="103">
        <f t="shared" si="22"/>
        <v>315.00590408233728</v>
      </c>
    </row>
    <row r="175" spans="1:14">
      <c r="A175">
        <v>40387</v>
      </c>
      <c r="B175" t="s">
        <v>248</v>
      </c>
      <c r="C175">
        <v>25.704999999999998</v>
      </c>
      <c r="D175">
        <v>376.06099999999998</v>
      </c>
      <c r="E175">
        <v>27.9</v>
      </c>
      <c r="F175">
        <v>3291</v>
      </c>
      <c r="G175">
        <v>17.100000000000001</v>
      </c>
      <c r="I175" s="103">
        <f t="shared" si="23"/>
        <v>124.39212276674948</v>
      </c>
      <c r="J175" s="104">
        <f t="shared" si="20"/>
        <v>25.997953658250641</v>
      </c>
      <c r="K175" s="76">
        <f t="shared" si="24"/>
        <v>260.71834944979662</v>
      </c>
      <c r="L175" s="76">
        <f t="shared" si="21"/>
        <v>195.55538429501254</v>
      </c>
      <c r="M175" s="103">
        <f t="shared" si="25"/>
        <v>10.098344874220988</v>
      </c>
      <c r="N175" s="103">
        <f t="shared" si="22"/>
        <v>315.57327731940586</v>
      </c>
    </row>
    <row r="176" spans="1:14">
      <c r="A176">
        <v>40387</v>
      </c>
      <c r="B176" t="s">
        <v>249</v>
      </c>
      <c r="C176">
        <v>25.870999999999999</v>
      </c>
      <c r="D176">
        <v>376.399</v>
      </c>
      <c r="E176">
        <v>27.89</v>
      </c>
      <c r="F176">
        <v>3285</v>
      </c>
      <c r="G176">
        <v>17.100000000000001</v>
      </c>
      <c r="I176" s="103">
        <f t="shared" si="23"/>
        <v>124.50412507565815</v>
      </c>
      <c r="J176" s="104">
        <f t="shared" si="20"/>
        <v>26.021362140812553</v>
      </c>
      <c r="K176" s="76">
        <f t="shared" si="24"/>
        <v>260.95309950039263</v>
      </c>
      <c r="L176" s="76">
        <f t="shared" si="21"/>
        <v>195.73146179954742</v>
      </c>
      <c r="M176" s="103">
        <f t="shared" si="25"/>
        <v>10.107437394847791</v>
      </c>
      <c r="N176" s="103">
        <f t="shared" si="22"/>
        <v>315.85741858899348</v>
      </c>
    </row>
    <row r="177" spans="1:14">
      <c r="A177">
        <v>40387</v>
      </c>
      <c r="B177" t="s">
        <v>250</v>
      </c>
      <c r="C177">
        <v>26.038</v>
      </c>
      <c r="D177">
        <v>376.738</v>
      </c>
      <c r="E177">
        <v>27.88</v>
      </c>
      <c r="F177">
        <v>3281</v>
      </c>
      <c r="G177">
        <v>17.100000000000001</v>
      </c>
      <c r="I177" s="103">
        <f t="shared" si="23"/>
        <v>124.61624707827058</v>
      </c>
      <c r="J177" s="104">
        <f t="shared" si="20"/>
        <v>26.044795639358551</v>
      </c>
      <c r="K177" s="76">
        <f t="shared" si="24"/>
        <v>261.18810042173652</v>
      </c>
      <c r="L177" s="76">
        <f t="shared" si="21"/>
        <v>195.90772747313758</v>
      </c>
      <c r="M177" s="103">
        <f t="shared" si="25"/>
        <v>10.116539632394552</v>
      </c>
      <c r="N177" s="103">
        <f t="shared" si="22"/>
        <v>316.14186351232973</v>
      </c>
    </row>
    <row r="178" spans="1:14">
      <c r="A178">
        <v>40387</v>
      </c>
      <c r="B178" t="s">
        <v>251</v>
      </c>
      <c r="C178">
        <v>26.204999999999998</v>
      </c>
      <c r="D178">
        <v>378.09800000000001</v>
      </c>
      <c r="E178">
        <v>27.84</v>
      </c>
      <c r="F178">
        <v>3273</v>
      </c>
      <c r="G178">
        <v>17.100000000000001</v>
      </c>
      <c r="I178" s="103">
        <f t="shared" si="23"/>
        <v>125.06593530577207</v>
      </c>
      <c r="J178" s="104">
        <f t="shared" si="20"/>
        <v>26.138780478906359</v>
      </c>
      <c r="K178" s="76">
        <f t="shared" si="24"/>
        <v>262.13061968930333</v>
      </c>
      <c r="L178" s="76">
        <f t="shared" si="21"/>
        <v>196.61467701452372</v>
      </c>
      <c r="M178" s="103">
        <f t="shared" si="25"/>
        <v>10.153046018057752</v>
      </c>
      <c r="N178" s="103">
        <f t="shared" si="22"/>
        <v>317.28268806430475</v>
      </c>
    </row>
    <row r="179" spans="1:14">
      <c r="A179">
        <v>40387</v>
      </c>
      <c r="B179" t="s">
        <v>252</v>
      </c>
      <c r="C179">
        <v>26.372</v>
      </c>
      <c r="D179">
        <v>379.80599999999998</v>
      </c>
      <c r="E179">
        <v>27.79</v>
      </c>
      <c r="F179">
        <v>3270</v>
      </c>
      <c r="G179">
        <v>17.100000000000001</v>
      </c>
      <c r="I179" s="103">
        <f t="shared" si="23"/>
        <v>125.63075843050362</v>
      </c>
      <c r="J179" s="104">
        <f t="shared" si="20"/>
        <v>26.256828511975254</v>
      </c>
      <c r="K179" s="76">
        <f t="shared" si="24"/>
        <v>263.31445472270985</v>
      </c>
      <c r="L179" s="76">
        <f t="shared" si="21"/>
        <v>197.50262876547745</v>
      </c>
      <c r="M179" s="103">
        <f t="shared" si="25"/>
        <v>10.198899232711625</v>
      </c>
      <c r="N179" s="103">
        <f t="shared" si="22"/>
        <v>318.71560102223827</v>
      </c>
    </row>
    <row r="180" spans="1:14">
      <c r="A180">
        <v>40387</v>
      </c>
      <c r="B180" t="s">
        <v>253</v>
      </c>
      <c r="C180">
        <v>26.539000000000001</v>
      </c>
      <c r="D180">
        <v>375.72300000000001</v>
      </c>
      <c r="E180">
        <v>27.91</v>
      </c>
      <c r="F180">
        <v>3268</v>
      </c>
      <c r="G180">
        <v>17.100000000000001</v>
      </c>
      <c r="I180" s="103">
        <f t="shared" si="23"/>
        <v>124.28023998798287</v>
      </c>
      <c r="J180" s="104">
        <f t="shared" si="20"/>
        <v>25.974570157488419</v>
      </c>
      <c r="K180" s="76">
        <f t="shared" si="24"/>
        <v>260.48384992713318</v>
      </c>
      <c r="L180" s="76">
        <f t="shared" si="21"/>
        <v>195.37949470239957</v>
      </c>
      <c r="M180" s="103">
        <f t="shared" si="25"/>
        <v>10.089262057235945</v>
      </c>
      <c r="N180" s="103">
        <f t="shared" si="22"/>
        <v>315.28943928862327</v>
      </c>
    </row>
    <row r="181" spans="1:14">
      <c r="A181">
        <v>40387</v>
      </c>
      <c r="B181" t="s">
        <v>254</v>
      </c>
      <c r="C181">
        <v>26.706</v>
      </c>
      <c r="D181">
        <v>380.14800000000002</v>
      </c>
      <c r="E181">
        <v>27.78</v>
      </c>
      <c r="F181">
        <v>3258</v>
      </c>
      <c r="G181">
        <v>17.100000000000001</v>
      </c>
      <c r="I181" s="103">
        <f t="shared" si="23"/>
        <v>125.7440864213806</v>
      </c>
      <c r="J181" s="104">
        <f t="shared" si="20"/>
        <v>26.280514062068541</v>
      </c>
      <c r="K181" s="76">
        <f t="shared" si="24"/>
        <v>263.55198332235688</v>
      </c>
      <c r="L181" s="76">
        <f t="shared" si="21"/>
        <v>197.68079035894814</v>
      </c>
      <c r="M181" s="103">
        <f t="shared" si="25"/>
        <v>10.208099374250523</v>
      </c>
      <c r="N181" s="103">
        <f t="shared" si="22"/>
        <v>319.00310544532886</v>
      </c>
    </row>
    <row r="182" spans="1:14">
      <c r="A182">
        <v>40387</v>
      </c>
      <c r="B182" t="s">
        <v>255</v>
      </c>
      <c r="C182">
        <v>26.873000000000001</v>
      </c>
      <c r="D182">
        <v>380.49099999999999</v>
      </c>
      <c r="E182">
        <v>27.77</v>
      </c>
      <c r="F182">
        <v>3251</v>
      </c>
      <c r="G182">
        <v>17.100000000000001</v>
      </c>
      <c r="I182" s="103">
        <f t="shared" si="23"/>
        <v>125.85753592176907</v>
      </c>
      <c r="J182" s="104">
        <f t="shared" si="20"/>
        <v>26.304225007649734</v>
      </c>
      <c r="K182" s="76">
        <f t="shared" si="24"/>
        <v>263.78976659857489</v>
      </c>
      <c r="L182" s="76">
        <f t="shared" si="21"/>
        <v>197.85914297608412</v>
      </c>
      <c r="M182" s="103">
        <f t="shared" si="25"/>
        <v>10.217309380119456</v>
      </c>
      <c r="N182" s="103">
        <f t="shared" si="22"/>
        <v>319.29091812873298</v>
      </c>
    </row>
    <row r="183" spans="1:14">
      <c r="A183">
        <v>40387</v>
      </c>
      <c r="B183" t="s">
        <v>256</v>
      </c>
      <c r="C183">
        <v>27.04</v>
      </c>
      <c r="D183">
        <v>386.029</v>
      </c>
      <c r="E183">
        <v>27.61</v>
      </c>
      <c r="F183">
        <v>3250</v>
      </c>
      <c r="G183">
        <v>17.100000000000001</v>
      </c>
      <c r="I183" s="103">
        <f t="shared" si="23"/>
        <v>127.68938994891811</v>
      </c>
      <c r="J183" s="104">
        <f t="shared" si="20"/>
        <v>26.687082499323882</v>
      </c>
      <c r="K183" s="76">
        <f t="shared" si="24"/>
        <v>267.62922160399199</v>
      </c>
      <c r="L183" s="76">
        <f t="shared" si="21"/>
        <v>200.73897901621035</v>
      </c>
      <c r="M183" s="103">
        <f t="shared" si="25"/>
        <v>10.366022122646321</v>
      </c>
      <c r="N183" s="103">
        <f t="shared" si="22"/>
        <v>323.9381913326975</v>
      </c>
    </row>
    <row r="184" spans="1:14">
      <c r="A184">
        <v>40387</v>
      </c>
      <c r="B184" t="s">
        <v>257</v>
      </c>
      <c r="C184">
        <v>27.207000000000001</v>
      </c>
      <c r="D184">
        <v>383.59500000000003</v>
      </c>
      <c r="E184">
        <v>27.68</v>
      </c>
      <c r="F184">
        <v>3247</v>
      </c>
      <c r="G184">
        <v>17.100000000000001</v>
      </c>
      <c r="I184" s="103">
        <f t="shared" si="23"/>
        <v>126.88407692606181</v>
      </c>
      <c r="J184" s="104">
        <f t="shared" si="20"/>
        <v>26.518772077546913</v>
      </c>
      <c r="K184" s="76">
        <f t="shared" si="24"/>
        <v>265.9413343211034</v>
      </c>
      <c r="L184" s="76">
        <f t="shared" si="21"/>
        <v>199.47295594208262</v>
      </c>
      <c r="M184" s="103">
        <f t="shared" si="25"/>
        <v>10.30064556619223</v>
      </c>
      <c r="N184" s="103">
        <f t="shared" si="22"/>
        <v>321.89517394350719</v>
      </c>
    </row>
    <row r="185" spans="1:14">
      <c r="A185">
        <v>40387</v>
      </c>
      <c r="B185" t="s">
        <v>258</v>
      </c>
      <c r="C185">
        <v>27.373999999999999</v>
      </c>
      <c r="D185">
        <v>384.63600000000002</v>
      </c>
      <c r="E185">
        <v>27.65</v>
      </c>
      <c r="F185">
        <v>3237</v>
      </c>
      <c r="G185">
        <v>17.100000000000001</v>
      </c>
      <c r="I185" s="103">
        <f t="shared" si="23"/>
        <v>127.22846856570648</v>
      </c>
      <c r="J185" s="104">
        <f t="shared" si="20"/>
        <v>26.590749930232651</v>
      </c>
      <c r="K185" s="76">
        <f t="shared" si="24"/>
        <v>266.66315832294015</v>
      </c>
      <c r="L185" s="76">
        <f t="shared" si="21"/>
        <v>200.014369963652</v>
      </c>
      <c r="M185" s="103">
        <f t="shared" si="25"/>
        <v>10.328603812032698</v>
      </c>
      <c r="N185" s="103">
        <f t="shared" si="22"/>
        <v>322.7688691260218</v>
      </c>
    </row>
    <row r="186" spans="1:14">
      <c r="A186">
        <v>40387</v>
      </c>
      <c r="B186" t="s">
        <v>259</v>
      </c>
      <c r="C186">
        <v>27.54</v>
      </c>
      <c r="D186">
        <v>386.37799999999999</v>
      </c>
      <c r="E186">
        <v>27.6</v>
      </c>
      <c r="F186">
        <v>3230</v>
      </c>
      <c r="G186">
        <v>17.100000000000001</v>
      </c>
      <c r="I186" s="103">
        <f t="shared" si="23"/>
        <v>127.8049308098777</v>
      </c>
      <c r="J186" s="104">
        <f t="shared" si="20"/>
        <v>26.711230539264438</v>
      </c>
      <c r="K186" s="76">
        <f t="shared" si="24"/>
        <v>267.8713882452019</v>
      </c>
      <c r="L186" s="76">
        <f t="shared" si="21"/>
        <v>200.92061943655352</v>
      </c>
      <c r="M186" s="103">
        <f t="shared" si="25"/>
        <v>10.375401908400296</v>
      </c>
      <c r="N186" s="103">
        <f t="shared" si="22"/>
        <v>324.23130963750924</v>
      </c>
    </row>
    <row r="187" spans="1:14">
      <c r="A187">
        <v>40387</v>
      </c>
      <c r="B187" t="s">
        <v>260</v>
      </c>
      <c r="C187">
        <v>27.707000000000001</v>
      </c>
      <c r="D187">
        <v>387.42899999999997</v>
      </c>
      <c r="E187">
        <v>27.57</v>
      </c>
      <c r="F187">
        <v>3223</v>
      </c>
      <c r="G187">
        <v>17.100000000000001</v>
      </c>
      <c r="I187" s="103">
        <f t="shared" si="23"/>
        <v>128.15230136401397</v>
      </c>
      <c r="J187" s="104">
        <f t="shared" si="20"/>
        <v>26.783830985078918</v>
      </c>
      <c r="K187" s="76">
        <f t="shared" si="24"/>
        <v>268.59945587125003</v>
      </c>
      <c r="L187" s="76">
        <f t="shared" si="21"/>
        <v>201.46671657434632</v>
      </c>
      <c r="M187" s="103">
        <f t="shared" si="25"/>
        <v>10.403601987125498</v>
      </c>
      <c r="N187" s="103">
        <f t="shared" si="22"/>
        <v>325.1125620976718</v>
      </c>
    </row>
    <row r="188" spans="1:14">
      <c r="A188">
        <v>40387</v>
      </c>
      <c r="B188" t="s">
        <v>261</v>
      </c>
      <c r="C188">
        <v>27.873999999999999</v>
      </c>
      <c r="D188">
        <v>393.08699999999999</v>
      </c>
      <c r="E188">
        <v>27.41</v>
      </c>
      <c r="F188">
        <v>3214</v>
      </c>
      <c r="G188">
        <v>17.100000000000001</v>
      </c>
      <c r="I188" s="103">
        <f t="shared" si="23"/>
        <v>130.02406773841702</v>
      </c>
      <c r="J188" s="104">
        <f t="shared" si="20"/>
        <v>27.175030157329157</v>
      </c>
      <c r="K188" s="76">
        <f t="shared" si="24"/>
        <v>272.52256473727573</v>
      </c>
      <c r="L188" s="76">
        <f t="shared" si="21"/>
        <v>204.40929834331598</v>
      </c>
      <c r="M188" s="103">
        <f t="shared" si="25"/>
        <v>10.555554875719055</v>
      </c>
      <c r="N188" s="103">
        <f t="shared" si="22"/>
        <v>329.86108986622048</v>
      </c>
    </row>
    <row r="189" spans="1:14">
      <c r="A189">
        <v>40387</v>
      </c>
      <c r="B189" t="s">
        <v>262</v>
      </c>
      <c r="C189">
        <v>28.041</v>
      </c>
      <c r="D189">
        <v>388.834</v>
      </c>
      <c r="E189">
        <v>27.53</v>
      </c>
      <c r="F189">
        <v>3209</v>
      </c>
      <c r="G189">
        <v>17.100000000000001</v>
      </c>
      <c r="I189" s="103">
        <f t="shared" si="23"/>
        <v>128.61721377996318</v>
      </c>
      <c r="J189" s="104">
        <f t="shared" si="20"/>
        <v>26.8809976800123</v>
      </c>
      <c r="K189" s="76">
        <f t="shared" si="24"/>
        <v>269.57388411500847</v>
      </c>
      <c r="L189" s="76">
        <f t="shared" si="21"/>
        <v>202.19759988224632</v>
      </c>
      <c r="M189" s="103">
        <f t="shared" si="25"/>
        <v>10.441344295948106</v>
      </c>
      <c r="N189" s="103">
        <f t="shared" si="22"/>
        <v>326.29200924837829</v>
      </c>
    </row>
    <row r="190" spans="1:14">
      <c r="A190">
        <v>40387</v>
      </c>
      <c r="B190" t="s">
        <v>263</v>
      </c>
      <c r="C190">
        <v>28.207999999999998</v>
      </c>
      <c r="D190">
        <v>392.375</v>
      </c>
      <c r="E190">
        <v>27.43</v>
      </c>
      <c r="F190">
        <v>3208</v>
      </c>
      <c r="G190">
        <v>17.100000000000001</v>
      </c>
      <c r="I190" s="103">
        <f t="shared" si="23"/>
        <v>129.78832179309805</v>
      </c>
      <c r="J190" s="104">
        <f t="shared" si="20"/>
        <v>27.12575925475749</v>
      </c>
      <c r="K190" s="76">
        <f t="shared" si="24"/>
        <v>272.02845552532591</v>
      </c>
      <c r="L190" s="76">
        <f t="shared" si="21"/>
        <v>204.03868493221367</v>
      </c>
      <c r="M190" s="103">
        <f t="shared" si="25"/>
        <v>10.536416655343205</v>
      </c>
      <c r="N190" s="103">
        <f t="shared" si="22"/>
        <v>329.26302047947513</v>
      </c>
    </row>
    <row r="191" spans="1:14">
      <c r="A191">
        <v>40387</v>
      </c>
      <c r="B191" t="s">
        <v>264</v>
      </c>
      <c r="C191">
        <v>28.375</v>
      </c>
      <c r="D191">
        <v>395.59399999999999</v>
      </c>
      <c r="E191">
        <v>27.34</v>
      </c>
      <c r="F191">
        <v>3204</v>
      </c>
      <c r="G191">
        <v>17.100000000000001</v>
      </c>
      <c r="I191" s="103">
        <f t="shared" si="23"/>
        <v>130.85321500303334</v>
      </c>
      <c r="J191" s="104">
        <f t="shared" si="20"/>
        <v>27.348321935633965</v>
      </c>
      <c r="K191" s="76">
        <f t="shared" si="24"/>
        <v>274.26040714621132</v>
      </c>
      <c r="L191" s="76">
        <f t="shared" si="21"/>
        <v>205.71279094688896</v>
      </c>
      <c r="M191" s="103">
        <f t="shared" si="25"/>
        <v>10.622866332774205</v>
      </c>
      <c r="N191" s="103">
        <f t="shared" si="22"/>
        <v>331.96457289919391</v>
      </c>
    </row>
    <row r="192" spans="1:14">
      <c r="A192">
        <v>40387</v>
      </c>
      <c r="B192" t="s">
        <v>265</v>
      </c>
      <c r="C192">
        <v>28.542000000000002</v>
      </c>
      <c r="D192">
        <v>394.517</v>
      </c>
      <c r="E192">
        <v>27.37</v>
      </c>
      <c r="F192">
        <v>3198</v>
      </c>
      <c r="G192">
        <v>17.100000000000001</v>
      </c>
      <c r="I192" s="103">
        <f t="shared" si="23"/>
        <v>130.49709520493801</v>
      </c>
      <c r="J192" s="104">
        <f t="shared" si="20"/>
        <v>27.273892897832042</v>
      </c>
      <c r="K192" s="76">
        <f t="shared" si="24"/>
        <v>273.51400163514927</v>
      </c>
      <c r="L192" s="76">
        <f t="shared" si="21"/>
        <v>205.15293922619617</v>
      </c>
      <c r="M192" s="103">
        <f t="shared" si="25"/>
        <v>10.593955976895415</v>
      </c>
      <c r="N192" s="103">
        <f t="shared" si="22"/>
        <v>331.06112427798172</v>
      </c>
    </row>
    <row r="193" spans="1:14">
      <c r="A193">
        <v>40387</v>
      </c>
      <c r="B193" t="s">
        <v>266</v>
      </c>
      <c r="C193">
        <v>28.709</v>
      </c>
      <c r="D193">
        <v>395.23500000000001</v>
      </c>
      <c r="E193">
        <v>27.35</v>
      </c>
      <c r="F193">
        <v>3190</v>
      </c>
      <c r="G193">
        <v>17.100000000000001</v>
      </c>
      <c r="I193" s="103">
        <f t="shared" si="23"/>
        <v>130.73437955390608</v>
      </c>
      <c r="J193" s="104">
        <f t="shared" si="20"/>
        <v>27.323485326766367</v>
      </c>
      <c r="K193" s="76">
        <f t="shared" si="24"/>
        <v>274.01133524789924</v>
      </c>
      <c r="L193" s="76">
        <f t="shared" si="21"/>
        <v>205.52597114347162</v>
      </c>
      <c r="M193" s="103">
        <f t="shared" si="25"/>
        <v>10.613219087258344</v>
      </c>
      <c r="N193" s="103">
        <f t="shared" si="22"/>
        <v>331.66309647682323</v>
      </c>
    </row>
    <row r="194" spans="1:14">
      <c r="A194">
        <v>40387</v>
      </c>
      <c r="B194" t="s">
        <v>267</v>
      </c>
      <c r="C194">
        <v>28.876000000000001</v>
      </c>
      <c r="D194">
        <v>398.48200000000003</v>
      </c>
      <c r="E194">
        <v>27.26</v>
      </c>
      <c r="F194">
        <v>3188</v>
      </c>
      <c r="G194">
        <v>17.100000000000001</v>
      </c>
      <c r="I194" s="103">
        <f t="shared" si="23"/>
        <v>131.80856073277133</v>
      </c>
      <c r="J194" s="104">
        <f t="shared" si="20"/>
        <v>27.547989193149206</v>
      </c>
      <c r="K194" s="76">
        <f t="shared" si="24"/>
        <v>276.26275388868345</v>
      </c>
      <c r="L194" s="76">
        <f t="shared" si="21"/>
        <v>207.21467866419903</v>
      </c>
      <c r="M194" s="103">
        <f t="shared" si="25"/>
        <v>10.700422776369097</v>
      </c>
      <c r="N194" s="103">
        <f t="shared" si="22"/>
        <v>334.38821176153425</v>
      </c>
    </row>
    <row r="195" spans="1:14">
      <c r="A195">
        <v>40387</v>
      </c>
      <c r="B195" t="s">
        <v>268</v>
      </c>
      <c r="C195">
        <v>29.042999999999999</v>
      </c>
      <c r="D195">
        <v>403.22899999999998</v>
      </c>
      <c r="E195">
        <v>27.13</v>
      </c>
      <c r="F195">
        <v>3184</v>
      </c>
      <c r="G195">
        <v>17.100000000000001</v>
      </c>
      <c r="I195" s="103">
        <f t="shared" si="23"/>
        <v>133.37885502166216</v>
      </c>
      <c r="J195" s="104">
        <f t="shared" si="20"/>
        <v>27.876180699527389</v>
      </c>
      <c r="K195" s="76">
        <f t="shared" si="24"/>
        <v>279.5539955368202</v>
      </c>
      <c r="L195" s="76">
        <f t="shared" si="21"/>
        <v>209.6833197347926</v>
      </c>
      <c r="M195" s="103">
        <f t="shared" si="25"/>
        <v>10.827901694893333</v>
      </c>
      <c r="N195" s="103">
        <f t="shared" si="22"/>
        <v>338.37192796541666</v>
      </c>
    </row>
    <row r="196" spans="1:14">
      <c r="A196">
        <v>40387</v>
      </c>
      <c r="B196" t="s">
        <v>269</v>
      </c>
      <c r="C196">
        <v>29.21</v>
      </c>
      <c r="D196">
        <v>401.39600000000002</v>
      </c>
      <c r="E196">
        <v>27.18</v>
      </c>
      <c r="F196">
        <v>3177</v>
      </c>
      <c r="G196">
        <v>17.100000000000001</v>
      </c>
      <c r="I196" s="103">
        <f t="shared" si="23"/>
        <v>132.77225987040438</v>
      </c>
      <c r="J196" s="104">
        <f t="shared" si="20"/>
        <v>27.749402312914512</v>
      </c>
      <c r="K196" s="76">
        <f t="shared" si="24"/>
        <v>278.28260886777258</v>
      </c>
      <c r="L196" s="76">
        <f t="shared" si="21"/>
        <v>208.72969867521681</v>
      </c>
      <c r="M196" s="103">
        <f t="shared" si="25"/>
        <v>10.778657362533819</v>
      </c>
      <c r="N196" s="103">
        <f t="shared" si="22"/>
        <v>336.83304257918184</v>
      </c>
    </row>
    <row r="197" spans="1:14">
      <c r="A197">
        <v>40387</v>
      </c>
      <c r="B197" t="s">
        <v>270</v>
      </c>
      <c r="C197">
        <v>29.376999999999999</v>
      </c>
      <c r="D197">
        <v>399.572</v>
      </c>
      <c r="E197">
        <v>27.23</v>
      </c>
      <c r="F197">
        <v>3172</v>
      </c>
      <c r="G197">
        <v>17.100000000000001</v>
      </c>
      <c r="I197" s="103">
        <f t="shared" si="23"/>
        <v>132.16896403028841</v>
      </c>
      <c r="J197" s="104">
        <f t="shared" si="20"/>
        <v>27.623313482330278</v>
      </c>
      <c r="K197" s="76">
        <f t="shared" si="24"/>
        <v>277.01813735489469</v>
      </c>
      <c r="L197" s="76">
        <f t="shared" si="21"/>
        <v>207.78126442364703</v>
      </c>
      <c r="M197" s="103">
        <f t="shared" si="25"/>
        <v>10.729680873354535</v>
      </c>
      <c r="N197" s="103">
        <f t="shared" si="22"/>
        <v>335.30252729232922</v>
      </c>
    </row>
    <row r="198" spans="1:14">
      <c r="A198">
        <v>40387</v>
      </c>
      <c r="B198" t="s">
        <v>271</v>
      </c>
      <c r="C198">
        <v>29.542999999999999</v>
      </c>
      <c r="D198">
        <v>399.20800000000003</v>
      </c>
      <c r="E198">
        <v>27.24</v>
      </c>
      <c r="F198">
        <v>3168</v>
      </c>
      <c r="G198">
        <v>17.100000000000001</v>
      </c>
      <c r="I198" s="103">
        <f t="shared" si="23"/>
        <v>132.04869877631862</v>
      </c>
      <c r="J198" s="104">
        <f t="shared" si="20"/>
        <v>27.598178044250588</v>
      </c>
      <c r="K198" s="76">
        <f t="shared" si="24"/>
        <v>276.7660686722985</v>
      </c>
      <c r="L198" s="76">
        <f t="shared" si="21"/>
        <v>207.59219684095535</v>
      </c>
      <c r="M198" s="103">
        <f t="shared" si="25"/>
        <v>10.719917554070644</v>
      </c>
      <c r="N198" s="103">
        <f t="shared" si="22"/>
        <v>334.99742356470762</v>
      </c>
    </row>
    <row r="199" spans="1:14">
      <c r="A199">
        <v>40387</v>
      </c>
      <c r="B199" t="s">
        <v>272</v>
      </c>
      <c r="C199">
        <v>29.71</v>
      </c>
      <c r="D199">
        <v>409.54</v>
      </c>
      <c r="E199">
        <v>26.96</v>
      </c>
      <c r="F199">
        <v>3166</v>
      </c>
      <c r="G199">
        <v>17.100000000000001</v>
      </c>
      <c r="I199" s="103">
        <f t="shared" si="23"/>
        <v>135.46626721339646</v>
      </c>
      <c r="J199" s="104">
        <f t="shared" si="20"/>
        <v>28.312449847599861</v>
      </c>
      <c r="K199" s="76">
        <f t="shared" si="24"/>
        <v>283.92908496487701</v>
      </c>
      <c r="L199" s="76">
        <f t="shared" si="21"/>
        <v>212.96491574149576</v>
      </c>
      <c r="M199" s="103">
        <f t="shared" si="25"/>
        <v>10.997361044391798</v>
      </c>
      <c r="N199" s="103">
        <f t="shared" si="22"/>
        <v>343.66753263724371</v>
      </c>
    </row>
    <row r="200" spans="1:14">
      <c r="A200">
        <v>40387</v>
      </c>
      <c r="B200" t="s">
        <v>273</v>
      </c>
      <c r="C200">
        <v>29.861000000000001</v>
      </c>
      <c r="D200">
        <v>407.67200000000003</v>
      </c>
      <c r="E200">
        <v>27.01</v>
      </c>
      <c r="F200">
        <v>3158</v>
      </c>
      <c r="G200">
        <v>17.100000000000001</v>
      </c>
      <c r="I200" s="103">
        <f t="shared" si="23"/>
        <v>134.84828201033599</v>
      </c>
      <c r="J200" s="104">
        <f t="shared" si="20"/>
        <v>28.183290940160223</v>
      </c>
      <c r="K200" s="76">
        <f t="shared" si="24"/>
        <v>282.63382543764436</v>
      </c>
      <c r="L200" s="76">
        <f t="shared" si="21"/>
        <v>211.99338851625714</v>
      </c>
      <c r="M200" s="103">
        <f t="shared" si="25"/>
        <v>10.947192050014459</v>
      </c>
      <c r="N200" s="103">
        <f t="shared" si="22"/>
        <v>342.09975156295184</v>
      </c>
    </row>
    <row r="201" spans="1:14">
      <c r="A201">
        <v>40387</v>
      </c>
      <c r="B201" t="s">
        <v>274</v>
      </c>
      <c r="C201">
        <v>30.027999999999999</v>
      </c>
      <c r="D201">
        <v>406.55599999999998</v>
      </c>
      <c r="E201">
        <v>27.04</v>
      </c>
      <c r="F201">
        <v>3151</v>
      </c>
      <c r="G201">
        <v>17.100000000000001</v>
      </c>
      <c r="I201" s="103">
        <f t="shared" si="23"/>
        <v>134.4791137846197</v>
      </c>
      <c r="J201" s="104">
        <f t="shared" si="20"/>
        <v>28.106134780985517</v>
      </c>
      <c r="K201" s="76">
        <f t="shared" si="24"/>
        <v>281.8600712132025</v>
      </c>
      <c r="L201" s="76">
        <f t="shared" si="21"/>
        <v>211.41302351690081</v>
      </c>
      <c r="M201" s="103">
        <f t="shared" si="25"/>
        <v>10.917222402604569</v>
      </c>
      <c r="N201" s="103">
        <f t="shared" si="22"/>
        <v>341.1632000813928</v>
      </c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2013-11-10T21:17:08Z</dcterms:modified>
</cp:coreProperties>
</file>