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D15" i="2"/>
  <c r="D13" i="2"/>
  <c r="F13" i="2"/>
  <c r="F15" i="2"/>
  <c r="J16" i="2"/>
  <c r="B45" i="1"/>
  <c r="B34" i="1"/>
  <c r="B32" i="1"/>
  <c r="B33" i="1"/>
  <c r="B31" i="1"/>
  <c r="D16" i="2"/>
  <c r="D14" i="2"/>
  <c r="B39" i="1"/>
  <c r="B38" i="1"/>
  <c r="B40" i="1"/>
  <c r="J15" i="2"/>
  <c r="B44" i="1"/>
  <c r="F14" i="2"/>
  <c r="H13" i="2"/>
  <c r="Q46" i="2"/>
  <c r="P21" i="2"/>
  <c r="Q21" i="2"/>
  <c r="R21" i="2"/>
  <c r="S21" i="2"/>
  <c r="B35" i="1"/>
  <c r="B36" i="1"/>
  <c r="I85" i="2"/>
  <c r="I87" i="2"/>
  <c r="I89" i="2"/>
  <c r="I91" i="2"/>
  <c r="I93" i="2"/>
  <c r="I95" i="2"/>
  <c r="I97" i="2"/>
  <c r="I86" i="2"/>
  <c r="I88" i="2"/>
  <c r="I90" i="2"/>
  <c r="I92" i="2"/>
  <c r="I94" i="2"/>
  <c r="I96" i="2"/>
  <c r="I98" i="2"/>
  <c r="I100" i="2"/>
  <c r="I102" i="2"/>
  <c r="I104" i="2"/>
  <c r="I106" i="2"/>
  <c r="I108" i="2"/>
  <c r="I110" i="2"/>
  <c r="I112" i="2"/>
  <c r="I114" i="2"/>
  <c r="I116" i="2"/>
  <c r="I118" i="2"/>
  <c r="I120" i="2"/>
  <c r="I122" i="2"/>
  <c r="I124" i="2"/>
  <c r="I126" i="2"/>
  <c r="I128" i="2"/>
  <c r="I130" i="2"/>
  <c r="I132" i="2"/>
  <c r="I134" i="2"/>
  <c r="I136" i="2"/>
  <c r="I138" i="2"/>
  <c r="I99" i="2"/>
  <c r="I107" i="2"/>
  <c r="I115" i="2"/>
  <c r="I123" i="2"/>
  <c r="I131" i="2"/>
  <c r="I101" i="2"/>
  <c r="I121" i="2"/>
  <c r="I127" i="2"/>
  <c r="I133" i="2"/>
  <c r="I144" i="2"/>
  <c r="I145" i="2"/>
  <c r="I152" i="2"/>
  <c r="I153" i="2"/>
  <c r="I160" i="2"/>
  <c r="I161" i="2"/>
  <c r="I168" i="2"/>
  <c r="I169" i="2"/>
  <c r="I176" i="2"/>
  <c r="I177" i="2"/>
  <c r="I84" i="2"/>
  <c r="I105" i="2"/>
  <c r="I111" i="2"/>
  <c r="I117" i="2"/>
  <c r="I137" i="2"/>
  <c r="I140" i="2"/>
  <c r="I141" i="2"/>
  <c r="I148" i="2"/>
  <c r="I149" i="2"/>
  <c r="I156" i="2"/>
  <c r="I157" i="2"/>
  <c r="I164" i="2"/>
  <c r="I165" i="2"/>
  <c r="I172" i="2"/>
  <c r="I173" i="2"/>
  <c r="I180" i="2"/>
  <c r="I181" i="2"/>
  <c r="I45" i="2"/>
  <c r="I46" i="2"/>
  <c r="I53" i="2"/>
  <c r="I54" i="2"/>
  <c r="I61" i="2"/>
  <c r="I62" i="2"/>
  <c r="I69" i="2"/>
  <c r="I70" i="2"/>
  <c r="I113" i="2"/>
  <c r="I125" i="2"/>
  <c r="I139" i="2"/>
  <c r="I146" i="2"/>
  <c r="I155" i="2"/>
  <c r="I162" i="2"/>
  <c r="I171" i="2"/>
  <c r="I179" i="2"/>
  <c r="I185" i="2"/>
  <c r="I43" i="2"/>
  <c r="I48" i="2"/>
  <c r="I49" i="2"/>
  <c r="I55" i="2"/>
  <c r="I68" i="2"/>
  <c r="I74" i="2"/>
  <c r="I75" i="2"/>
  <c r="I129" i="2"/>
  <c r="I167" i="2"/>
  <c r="I174" i="2"/>
  <c r="I64" i="2"/>
  <c r="I67" i="2"/>
  <c r="I81" i="2"/>
  <c r="I42" i="2"/>
  <c r="I29" i="2"/>
  <c r="I36" i="2"/>
  <c r="I151" i="2"/>
  <c r="I163" i="2"/>
  <c r="I50" i="2"/>
  <c r="I58" i="2"/>
  <c r="I103" i="2"/>
  <c r="I119" i="2"/>
  <c r="I135" i="2"/>
  <c r="I143" i="2"/>
  <c r="I150" i="2"/>
  <c r="I178" i="2"/>
  <c r="I183" i="2"/>
  <c r="I57" i="2"/>
  <c r="I65" i="2"/>
  <c r="I76" i="2"/>
  <c r="I39" i="2"/>
  <c r="I40" i="2"/>
  <c r="I26" i="2"/>
  <c r="I27" i="2"/>
  <c r="I34" i="2"/>
  <c r="I35" i="2"/>
  <c r="I51" i="2"/>
  <c r="I56" i="2"/>
  <c r="I59" i="2"/>
  <c r="I41" i="2"/>
  <c r="I28" i="2"/>
  <c r="I21" i="2"/>
  <c r="I158" i="2"/>
  <c r="I170" i="2"/>
  <c r="I175" i="2"/>
  <c r="I182" i="2"/>
  <c r="I47" i="2"/>
  <c r="I66" i="2"/>
  <c r="I73" i="2"/>
  <c r="I78" i="2"/>
  <c r="I32" i="2"/>
  <c r="H14" i="2"/>
  <c r="I79" i="2"/>
  <c r="I22" i="2"/>
  <c r="I109" i="2"/>
  <c r="I154" i="2"/>
  <c r="I44" i="2"/>
  <c r="I63" i="2"/>
  <c r="I77" i="2"/>
  <c r="I38" i="2"/>
  <c r="I24" i="2"/>
  <c r="I33" i="2"/>
  <c r="I147" i="2"/>
  <c r="I166" i="2"/>
  <c r="I52" i="2"/>
  <c r="I71" i="2"/>
  <c r="I80" i="2"/>
  <c r="I82" i="2"/>
  <c r="I23" i="2"/>
  <c r="I30" i="2"/>
  <c r="I159" i="2"/>
  <c r="I184" i="2"/>
  <c r="I60" i="2"/>
  <c r="I72" i="2"/>
  <c r="I37" i="2"/>
  <c r="I25" i="2"/>
  <c r="I142" i="2"/>
  <c r="I83" i="2"/>
  <c r="I31" i="2"/>
  <c r="J37" i="2"/>
  <c r="K37" i="2"/>
  <c r="L37" i="2"/>
  <c r="M37" i="2"/>
  <c r="N37" i="2"/>
  <c r="J80" i="2"/>
  <c r="K80" i="2"/>
  <c r="L80" i="2"/>
  <c r="M80" i="2"/>
  <c r="N80" i="2"/>
  <c r="M77" i="2"/>
  <c r="N77" i="2"/>
  <c r="J77" i="2"/>
  <c r="K77" i="2"/>
  <c r="L77" i="2"/>
  <c r="J32" i="2"/>
  <c r="K32" i="2"/>
  <c r="L32" i="2"/>
  <c r="M32" i="2"/>
  <c r="N32" i="2"/>
  <c r="J158" i="2"/>
  <c r="K158" i="2"/>
  <c r="L158" i="2"/>
  <c r="M158" i="2"/>
  <c r="N158" i="2"/>
  <c r="J34" i="2"/>
  <c r="K34" i="2"/>
  <c r="L34" i="2"/>
  <c r="M34" i="2"/>
  <c r="N34" i="2"/>
  <c r="M183" i="2"/>
  <c r="N183" i="2"/>
  <c r="J183" i="2"/>
  <c r="K183" i="2"/>
  <c r="L183" i="2"/>
  <c r="K50" i="2"/>
  <c r="L50" i="2"/>
  <c r="J50" i="2"/>
  <c r="M50" i="2"/>
  <c r="N50" i="2"/>
  <c r="M64" i="2"/>
  <c r="N64" i="2"/>
  <c r="K64" i="2"/>
  <c r="L64" i="2"/>
  <c r="J64" i="2"/>
  <c r="J49" i="2"/>
  <c r="M49" i="2"/>
  <c r="N49" i="2"/>
  <c r="K49" i="2"/>
  <c r="L49" i="2"/>
  <c r="J146" i="2"/>
  <c r="M146" i="2"/>
  <c r="N146" i="2"/>
  <c r="K146" i="2"/>
  <c r="L146" i="2"/>
  <c r="K54" i="2"/>
  <c r="L54" i="2"/>
  <c r="M54" i="2"/>
  <c r="N54" i="2"/>
  <c r="J54" i="2"/>
  <c r="K165" i="2"/>
  <c r="L165" i="2"/>
  <c r="M165" i="2"/>
  <c r="N165" i="2"/>
  <c r="J165" i="2"/>
  <c r="K137" i="2"/>
  <c r="L137" i="2"/>
  <c r="J137" i="2"/>
  <c r="M137" i="2"/>
  <c r="N137" i="2"/>
  <c r="J168" i="2"/>
  <c r="M168" i="2"/>
  <c r="N168" i="2"/>
  <c r="K168" i="2"/>
  <c r="L168" i="2"/>
  <c r="K127" i="2"/>
  <c r="L127" i="2"/>
  <c r="M127" i="2"/>
  <c r="N127" i="2"/>
  <c r="J127" i="2"/>
  <c r="J138" i="2"/>
  <c r="M138" i="2"/>
  <c r="N138" i="2"/>
  <c r="K138" i="2"/>
  <c r="L138" i="2"/>
  <c r="M122" i="2"/>
  <c r="N122" i="2"/>
  <c r="J122" i="2"/>
  <c r="K122" i="2"/>
  <c r="L122" i="2"/>
  <c r="M106" i="2"/>
  <c r="N106" i="2"/>
  <c r="J106" i="2"/>
  <c r="K106" i="2"/>
  <c r="L106" i="2"/>
  <c r="K90" i="2"/>
  <c r="L90" i="2"/>
  <c r="M90" i="2"/>
  <c r="N90" i="2"/>
  <c r="J90" i="2"/>
  <c r="M87" i="2"/>
  <c r="N87" i="2"/>
  <c r="K87" i="2"/>
  <c r="L87" i="2"/>
  <c r="J87" i="2"/>
  <c r="J72" i="2"/>
  <c r="K72" i="2"/>
  <c r="L72" i="2"/>
  <c r="M72" i="2"/>
  <c r="N72" i="2"/>
  <c r="K71" i="2"/>
  <c r="L71" i="2"/>
  <c r="J71" i="2"/>
  <c r="M71" i="2"/>
  <c r="N71" i="2"/>
  <c r="J63" i="2"/>
  <c r="M63" i="2"/>
  <c r="N63" i="2"/>
  <c r="K63" i="2"/>
  <c r="L63" i="2"/>
  <c r="J78" i="2"/>
  <c r="K78" i="2"/>
  <c r="L78" i="2"/>
  <c r="M78" i="2"/>
  <c r="N78" i="2"/>
  <c r="K21" i="2"/>
  <c r="L21" i="2"/>
  <c r="M21" i="2"/>
  <c r="N21" i="2"/>
  <c r="J21" i="2"/>
  <c r="J27" i="2"/>
  <c r="K27" i="2"/>
  <c r="L27" i="2"/>
  <c r="M27" i="2"/>
  <c r="N27" i="2"/>
  <c r="J178" i="2"/>
  <c r="K178" i="2"/>
  <c r="L178" i="2"/>
  <c r="M178" i="2"/>
  <c r="N178" i="2"/>
  <c r="M163" i="2"/>
  <c r="N163" i="2"/>
  <c r="J163" i="2"/>
  <c r="K163" i="2"/>
  <c r="L163" i="2"/>
  <c r="J174" i="2"/>
  <c r="K174" i="2"/>
  <c r="L174" i="2"/>
  <c r="M174" i="2"/>
  <c r="N174" i="2"/>
  <c r="M48" i="2"/>
  <c r="N48" i="2"/>
  <c r="K48" i="2"/>
  <c r="L48" i="2"/>
  <c r="J48" i="2"/>
  <c r="M139" i="2"/>
  <c r="N139" i="2"/>
  <c r="J139" i="2"/>
  <c r="K139" i="2"/>
  <c r="L139" i="2"/>
  <c r="J53" i="2"/>
  <c r="M53" i="2"/>
  <c r="N53" i="2"/>
  <c r="K53" i="2"/>
  <c r="L53" i="2"/>
  <c r="J164" i="2"/>
  <c r="M164" i="2"/>
  <c r="N164" i="2"/>
  <c r="K164" i="2"/>
  <c r="L164" i="2"/>
  <c r="K117" i="2"/>
  <c r="L117" i="2"/>
  <c r="M117" i="2"/>
  <c r="N117" i="2"/>
  <c r="J117" i="2"/>
  <c r="K161" i="2"/>
  <c r="L161" i="2"/>
  <c r="M161" i="2"/>
  <c r="N161" i="2"/>
  <c r="J161" i="2"/>
  <c r="K121" i="2"/>
  <c r="L121" i="2"/>
  <c r="J121" i="2"/>
  <c r="M121" i="2"/>
  <c r="N121" i="2"/>
  <c r="M136" i="2"/>
  <c r="N136" i="2"/>
  <c r="K136" i="2"/>
  <c r="L136" i="2"/>
  <c r="J136" i="2"/>
  <c r="M120" i="2"/>
  <c r="N120" i="2"/>
  <c r="K120" i="2"/>
  <c r="L120" i="2"/>
  <c r="J120" i="2"/>
  <c r="M104" i="2"/>
  <c r="N104" i="2"/>
  <c r="K104" i="2"/>
  <c r="L104" i="2"/>
  <c r="J104" i="2"/>
  <c r="K88" i="2"/>
  <c r="L88" i="2"/>
  <c r="M88" i="2"/>
  <c r="N88" i="2"/>
  <c r="J88" i="2"/>
  <c r="M85" i="2"/>
  <c r="N85" i="2"/>
  <c r="K85" i="2"/>
  <c r="L85" i="2"/>
  <c r="J85" i="2"/>
  <c r="J60" i="2"/>
  <c r="M60" i="2"/>
  <c r="N60" i="2"/>
  <c r="K60" i="2"/>
  <c r="L60" i="2"/>
  <c r="J25" i="2"/>
  <c r="K25" i="2"/>
  <c r="L25" i="2"/>
  <c r="M25" i="2"/>
  <c r="N25" i="2"/>
  <c r="J184" i="2"/>
  <c r="M184" i="2"/>
  <c r="N184" i="2"/>
  <c r="K184" i="2"/>
  <c r="L184" i="2"/>
  <c r="J82" i="2"/>
  <c r="M82" i="2"/>
  <c r="N82" i="2"/>
  <c r="K82" i="2"/>
  <c r="L82" i="2"/>
  <c r="J166" i="2"/>
  <c r="K166" i="2"/>
  <c r="L166" i="2"/>
  <c r="M166" i="2"/>
  <c r="N166" i="2"/>
  <c r="J38" i="2"/>
  <c r="K38" i="2"/>
  <c r="L38" i="2"/>
  <c r="M38" i="2"/>
  <c r="N38" i="2"/>
  <c r="J154" i="2"/>
  <c r="M154" i="2"/>
  <c r="N154" i="2"/>
  <c r="K154" i="2"/>
  <c r="L154" i="2"/>
  <c r="J14" i="2"/>
  <c r="J13" i="2"/>
  <c r="K66" i="2"/>
  <c r="L66" i="2"/>
  <c r="M66" i="2"/>
  <c r="N66" i="2"/>
  <c r="J66" i="2"/>
  <c r="J170" i="2"/>
  <c r="M170" i="2"/>
  <c r="N170" i="2"/>
  <c r="K170" i="2"/>
  <c r="L170" i="2"/>
  <c r="J41" i="2"/>
  <c r="M41" i="2"/>
  <c r="N41" i="2"/>
  <c r="K41" i="2"/>
  <c r="L41" i="2"/>
  <c r="J35" i="2"/>
  <c r="K35" i="2"/>
  <c r="L35" i="2"/>
  <c r="M35" i="2"/>
  <c r="N35" i="2"/>
  <c r="J40" i="2"/>
  <c r="K40" i="2"/>
  <c r="L40" i="2"/>
  <c r="M40" i="2"/>
  <c r="N40" i="2"/>
  <c r="J57" i="2"/>
  <c r="K57" i="2"/>
  <c r="L57" i="2"/>
  <c r="M57" i="2"/>
  <c r="N57" i="2"/>
  <c r="J143" i="2"/>
  <c r="M143" i="2"/>
  <c r="N143" i="2"/>
  <c r="K143" i="2"/>
  <c r="L143" i="2"/>
  <c r="K58" i="2"/>
  <c r="L58" i="2"/>
  <c r="M58" i="2"/>
  <c r="N58" i="2"/>
  <c r="J58" i="2"/>
  <c r="J36" i="2"/>
  <c r="M36" i="2"/>
  <c r="N36" i="2"/>
  <c r="K36" i="2"/>
  <c r="L36" i="2"/>
  <c r="J67" i="2"/>
  <c r="K67" i="2"/>
  <c r="L67" i="2"/>
  <c r="M67" i="2"/>
  <c r="N67" i="2"/>
  <c r="K129" i="2"/>
  <c r="L129" i="2"/>
  <c r="J129" i="2"/>
  <c r="M129" i="2"/>
  <c r="N129" i="2"/>
  <c r="J55" i="2"/>
  <c r="M55" i="2"/>
  <c r="N55" i="2"/>
  <c r="K55" i="2"/>
  <c r="L55" i="2"/>
  <c r="K185" i="2"/>
  <c r="L185" i="2"/>
  <c r="J185" i="2"/>
  <c r="M185" i="2"/>
  <c r="N185" i="2"/>
  <c r="M155" i="2"/>
  <c r="N155" i="2"/>
  <c r="J155" i="2"/>
  <c r="K155" i="2"/>
  <c r="L155" i="2"/>
  <c r="K113" i="2"/>
  <c r="L113" i="2"/>
  <c r="J113" i="2"/>
  <c r="M113" i="2"/>
  <c r="N113" i="2"/>
  <c r="J61" i="2"/>
  <c r="M61" i="2"/>
  <c r="N61" i="2"/>
  <c r="K61" i="2"/>
  <c r="L61" i="2"/>
  <c r="J45" i="2"/>
  <c r="K45" i="2"/>
  <c r="L45" i="2"/>
  <c r="M45" i="2"/>
  <c r="N45" i="2"/>
  <c r="J172" i="2"/>
  <c r="M172" i="2"/>
  <c r="N172" i="2"/>
  <c r="K172" i="2"/>
  <c r="L172" i="2"/>
  <c r="J156" i="2"/>
  <c r="M156" i="2"/>
  <c r="N156" i="2"/>
  <c r="K156" i="2"/>
  <c r="L156" i="2"/>
  <c r="J140" i="2"/>
  <c r="M140" i="2"/>
  <c r="N140" i="2"/>
  <c r="K140" i="2"/>
  <c r="L140" i="2"/>
  <c r="K105" i="2"/>
  <c r="L105" i="2"/>
  <c r="J105" i="2"/>
  <c r="M105" i="2"/>
  <c r="N105" i="2"/>
  <c r="K169" i="2"/>
  <c r="L169" i="2"/>
  <c r="J169" i="2"/>
  <c r="M169" i="2"/>
  <c r="N169" i="2"/>
  <c r="K153" i="2"/>
  <c r="L153" i="2"/>
  <c r="J153" i="2"/>
  <c r="M153" i="2"/>
  <c r="N153" i="2"/>
  <c r="K133" i="2"/>
  <c r="L133" i="2"/>
  <c r="M133" i="2"/>
  <c r="N133" i="2"/>
  <c r="J133" i="2"/>
  <c r="K131" i="2"/>
  <c r="L131" i="2"/>
  <c r="M131" i="2"/>
  <c r="N131" i="2"/>
  <c r="J131" i="2"/>
  <c r="K99" i="2"/>
  <c r="L99" i="2"/>
  <c r="M99" i="2"/>
  <c r="N99" i="2"/>
  <c r="J99" i="2"/>
  <c r="M132" i="2"/>
  <c r="N132" i="2"/>
  <c r="K132" i="2"/>
  <c r="L132" i="2"/>
  <c r="J132" i="2"/>
  <c r="M124" i="2"/>
  <c r="N124" i="2"/>
  <c r="J124" i="2"/>
  <c r="K124" i="2"/>
  <c r="L124" i="2"/>
  <c r="M116" i="2"/>
  <c r="N116" i="2"/>
  <c r="K116" i="2"/>
  <c r="L116" i="2"/>
  <c r="J116" i="2"/>
  <c r="M108" i="2"/>
  <c r="N108" i="2"/>
  <c r="J108" i="2"/>
  <c r="K108" i="2"/>
  <c r="L108" i="2"/>
  <c r="M100" i="2"/>
  <c r="N100" i="2"/>
  <c r="K100" i="2"/>
  <c r="L100" i="2"/>
  <c r="J100" i="2"/>
  <c r="K92" i="2"/>
  <c r="L92" i="2"/>
  <c r="M92" i="2"/>
  <c r="N92" i="2"/>
  <c r="J92" i="2"/>
  <c r="M97" i="2"/>
  <c r="N97" i="2"/>
  <c r="K97" i="2"/>
  <c r="L97" i="2"/>
  <c r="J97" i="2"/>
  <c r="M89" i="2"/>
  <c r="N89" i="2"/>
  <c r="K89" i="2"/>
  <c r="L89" i="2"/>
  <c r="J89" i="2"/>
  <c r="M31" i="2"/>
  <c r="N31" i="2"/>
  <c r="K31" i="2"/>
  <c r="L31" i="2"/>
  <c r="J31" i="2"/>
  <c r="J159" i="2"/>
  <c r="M159" i="2"/>
  <c r="N159" i="2"/>
  <c r="K159" i="2"/>
  <c r="L159" i="2"/>
  <c r="M147" i="2"/>
  <c r="N147" i="2"/>
  <c r="J147" i="2"/>
  <c r="K147" i="2"/>
  <c r="L147" i="2"/>
  <c r="K109" i="2"/>
  <c r="L109" i="2"/>
  <c r="M109" i="2"/>
  <c r="N109" i="2"/>
  <c r="J109" i="2"/>
  <c r="J47" i="2"/>
  <c r="M47" i="2"/>
  <c r="N47" i="2"/>
  <c r="K47" i="2"/>
  <c r="L47" i="2"/>
  <c r="J59" i="2"/>
  <c r="K59" i="2"/>
  <c r="L59" i="2"/>
  <c r="M59" i="2"/>
  <c r="N59" i="2"/>
  <c r="J39" i="2"/>
  <c r="K39" i="2"/>
  <c r="L39" i="2"/>
  <c r="M39" i="2"/>
  <c r="N39" i="2"/>
  <c r="K135" i="2"/>
  <c r="L135" i="2"/>
  <c r="J135" i="2"/>
  <c r="M135" i="2"/>
  <c r="N135" i="2"/>
  <c r="M29" i="2"/>
  <c r="N29" i="2"/>
  <c r="K29" i="2"/>
  <c r="L29" i="2"/>
  <c r="J29" i="2"/>
  <c r="J75" i="2"/>
  <c r="K75" i="2"/>
  <c r="L75" i="2"/>
  <c r="M75" i="2"/>
  <c r="N75" i="2"/>
  <c r="J179" i="2"/>
  <c r="M179" i="2"/>
  <c r="N179" i="2"/>
  <c r="K179" i="2"/>
  <c r="L179" i="2"/>
  <c r="K70" i="2"/>
  <c r="L70" i="2"/>
  <c r="M70" i="2"/>
  <c r="N70" i="2"/>
  <c r="J70" i="2"/>
  <c r="K181" i="2"/>
  <c r="L181" i="2"/>
  <c r="M181" i="2"/>
  <c r="N181" i="2"/>
  <c r="J181" i="2"/>
  <c r="K149" i="2"/>
  <c r="L149" i="2"/>
  <c r="M149" i="2"/>
  <c r="N149" i="2"/>
  <c r="J149" i="2"/>
  <c r="J84" i="2"/>
  <c r="M84" i="2"/>
  <c r="N84" i="2"/>
  <c r="K84" i="2"/>
  <c r="L84" i="2"/>
  <c r="J152" i="2"/>
  <c r="M152" i="2"/>
  <c r="N152" i="2"/>
  <c r="K152" i="2"/>
  <c r="L152" i="2"/>
  <c r="K123" i="2"/>
  <c r="L123" i="2"/>
  <c r="J123" i="2"/>
  <c r="M123" i="2"/>
  <c r="N123" i="2"/>
  <c r="M130" i="2"/>
  <c r="N130" i="2"/>
  <c r="J130" i="2"/>
  <c r="K130" i="2"/>
  <c r="L130" i="2"/>
  <c r="M114" i="2"/>
  <c r="N114" i="2"/>
  <c r="J114" i="2"/>
  <c r="K114" i="2"/>
  <c r="L114" i="2"/>
  <c r="K98" i="2"/>
  <c r="L98" i="2"/>
  <c r="M98" i="2"/>
  <c r="N98" i="2"/>
  <c r="J98" i="2"/>
  <c r="M95" i="2"/>
  <c r="N95" i="2"/>
  <c r="K95" i="2"/>
  <c r="L95" i="2"/>
  <c r="J95" i="2"/>
  <c r="M83" i="2"/>
  <c r="N83" i="2"/>
  <c r="K83" i="2"/>
  <c r="L83" i="2"/>
  <c r="J83" i="2"/>
  <c r="J30" i="2"/>
  <c r="M30" i="2"/>
  <c r="N30" i="2"/>
  <c r="K30" i="2"/>
  <c r="L30" i="2"/>
  <c r="K33" i="2"/>
  <c r="L33" i="2"/>
  <c r="J33" i="2"/>
  <c r="M33" i="2"/>
  <c r="N33" i="2"/>
  <c r="J22" i="2"/>
  <c r="M22" i="2"/>
  <c r="N22" i="2"/>
  <c r="K22" i="2"/>
  <c r="L22" i="2"/>
  <c r="J182" i="2"/>
  <c r="M182" i="2"/>
  <c r="N182" i="2"/>
  <c r="K182" i="2"/>
  <c r="L182" i="2"/>
  <c r="M56" i="2"/>
  <c r="N56" i="2"/>
  <c r="J56" i="2"/>
  <c r="K56" i="2"/>
  <c r="L56" i="2"/>
  <c r="J76" i="2"/>
  <c r="M76" i="2"/>
  <c r="N76" i="2"/>
  <c r="K76" i="2"/>
  <c r="L76" i="2"/>
  <c r="K119" i="2"/>
  <c r="L119" i="2"/>
  <c r="J119" i="2"/>
  <c r="M119" i="2"/>
  <c r="N119" i="2"/>
  <c r="M42" i="2"/>
  <c r="N42" i="2"/>
  <c r="K42" i="2"/>
  <c r="L42" i="2"/>
  <c r="J42" i="2"/>
  <c r="J74" i="2"/>
  <c r="K74" i="2"/>
  <c r="L74" i="2"/>
  <c r="M74" i="2"/>
  <c r="N74" i="2"/>
  <c r="M171" i="2"/>
  <c r="N171" i="2"/>
  <c r="J171" i="2"/>
  <c r="K171" i="2"/>
  <c r="L171" i="2"/>
  <c r="J69" i="2"/>
  <c r="K69" i="2"/>
  <c r="L69" i="2"/>
  <c r="M69" i="2"/>
  <c r="N69" i="2"/>
  <c r="J180" i="2"/>
  <c r="K180" i="2"/>
  <c r="L180" i="2"/>
  <c r="M180" i="2"/>
  <c r="N180" i="2"/>
  <c r="J148" i="2"/>
  <c r="K148" i="2"/>
  <c r="L148" i="2"/>
  <c r="M148" i="2"/>
  <c r="N148" i="2"/>
  <c r="K177" i="2"/>
  <c r="L177" i="2"/>
  <c r="J177" i="2"/>
  <c r="M177" i="2"/>
  <c r="N177" i="2"/>
  <c r="K145" i="2"/>
  <c r="L145" i="2"/>
  <c r="M145" i="2"/>
  <c r="N145" i="2"/>
  <c r="J145" i="2"/>
  <c r="K115" i="2"/>
  <c r="L115" i="2"/>
  <c r="J115" i="2"/>
  <c r="M115" i="2"/>
  <c r="N115" i="2"/>
  <c r="M128" i="2"/>
  <c r="N128" i="2"/>
  <c r="K128" i="2"/>
  <c r="L128" i="2"/>
  <c r="J128" i="2"/>
  <c r="M112" i="2"/>
  <c r="N112" i="2"/>
  <c r="K112" i="2"/>
  <c r="L112" i="2"/>
  <c r="J112" i="2"/>
  <c r="K96" i="2"/>
  <c r="L96" i="2"/>
  <c r="M96" i="2"/>
  <c r="N96" i="2"/>
  <c r="J96" i="2"/>
  <c r="M93" i="2"/>
  <c r="N93" i="2"/>
  <c r="K93" i="2"/>
  <c r="L93" i="2"/>
  <c r="J93" i="2"/>
  <c r="J142" i="2"/>
  <c r="K142" i="2"/>
  <c r="L142" i="2"/>
  <c r="M142" i="2"/>
  <c r="N142" i="2"/>
  <c r="M23" i="2"/>
  <c r="N23" i="2"/>
  <c r="K23" i="2"/>
  <c r="L23" i="2"/>
  <c r="J23" i="2"/>
  <c r="J52" i="2"/>
  <c r="M52" i="2"/>
  <c r="N52" i="2"/>
  <c r="K52" i="2"/>
  <c r="L52" i="2"/>
  <c r="J24" i="2"/>
  <c r="K24" i="2"/>
  <c r="L24" i="2"/>
  <c r="M24" i="2"/>
  <c r="N24" i="2"/>
  <c r="J44" i="2"/>
  <c r="K44" i="2"/>
  <c r="L44" i="2"/>
  <c r="M44" i="2"/>
  <c r="N44" i="2"/>
  <c r="K79" i="2"/>
  <c r="L79" i="2"/>
  <c r="M79" i="2"/>
  <c r="N79" i="2"/>
  <c r="J79" i="2"/>
  <c r="J73" i="2"/>
  <c r="M73" i="2"/>
  <c r="N73" i="2"/>
  <c r="K73" i="2"/>
  <c r="L73" i="2"/>
  <c r="J175" i="2"/>
  <c r="M175" i="2"/>
  <c r="N175" i="2"/>
  <c r="K175" i="2"/>
  <c r="L175" i="2"/>
  <c r="J28" i="2"/>
  <c r="M28" i="2"/>
  <c r="N28" i="2"/>
  <c r="K28" i="2"/>
  <c r="L28" i="2"/>
  <c r="J51" i="2"/>
  <c r="K51" i="2"/>
  <c r="L51" i="2"/>
  <c r="M51" i="2"/>
  <c r="N51" i="2"/>
  <c r="J26" i="2"/>
  <c r="K26" i="2"/>
  <c r="L26" i="2"/>
  <c r="M26" i="2"/>
  <c r="N26" i="2"/>
  <c r="J65" i="2"/>
  <c r="M65" i="2"/>
  <c r="N65" i="2"/>
  <c r="K65" i="2"/>
  <c r="L65" i="2"/>
  <c r="J150" i="2"/>
  <c r="K150" i="2"/>
  <c r="L150" i="2"/>
  <c r="M150" i="2"/>
  <c r="N150" i="2"/>
  <c r="K103" i="2"/>
  <c r="L103" i="2"/>
  <c r="J103" i="2"/>
  <c r="M103" i="2"/>
  <c r="N103" i="2"/>
  <c r="J151" i="2"/>
  <c r="M151" i="2"/>
  <c r="N151" i="2"/>
  <c r="K151" i="2"/>
  <c r="L151" i="2"/>
  <c r="M81" i="2"/>
  <c r="N81" i="2"/>
  <c r="K81" i="2"/>
  <c r="L81" i="2"/>
  <c r="J81" i="2"/>
  <c r="J167" i="2"/>
  <c r="M167" i="2"/>
  <c r="N167" i="2"/>
  <c r="K167" i="2"/>
  <c r="L167" i="2"/>
  <c r="J68" i="2"/>
  <c r="K68" i="2"/>
  <c r="L68" i="2"/>
  <c r="M68" i="2"/>
  <c r="N68" i="2"/>
  <c r="J43" i="2"/>
  <c r="K43" i="2"/>
  <c r="L43" i="2"/>
  <c r="M43" i="2"/>
  <c r="N43" i="2"/>
  <c r="J162" i="2"/>
  <c r="M162" i="2"/>
  <c r="N162" i="2"/>
  <c r="K162" i="2"/>
  <c r="L162" i="2"/>
  <c r="K125" i="2"/>
  <c r="L125" i="2"/>
  <c r="M125" i="2"/>
  <c r="N125" i="2"/>
  <c r="J125" i="2"/>
  <c r="J62" i="2"/>
  <c r="M62" i="2"/>
  <c r="N62" i="2"/>
  <c r="K62" i="2"/>
  <c r="L62" i="2"/>
  <c r="M46" i="2"/>
  <c r="N46" i="2"/>
  <c r="K46" i="2"/>
  <c r="L46" i="2"/>
  <c r="J46" i="2"/>
  <c r="K173" i="2"/>
  <c r="L173" i="2"/>
  <c r="M173" i="2"/>
  <c r="N173" i="2"/>
  <c r="J173" i="2"/>
  <c r="K157" i="2"/>
  <c r="L157" i="2"/>
  <c r="M157" i="2"/>
  <c r="N157" i="2"/>
  <c r="J157" i="2"/>
  <c r="K141" i="2"/>
  <c r="L141" i="2"/>
  <c r="J141" i="2"/>
  <c r="M141" i="2"/>
  <c r="N141" i="2"/>
  <c r="K111" i="2"/>
  <c r="L111" i="2"/>
  <c r="M111" i="2"/>
  <c r="N111" i="2"/>
  <c r="J111" i="2"/>
  <c r="J176" i="2"/>
  <c r="K176" i="2"/>
  <c r="L176" i="2"/>
  <c r="M176" i="2"/>
  <c r="N176" i="2"/>
  <c r="J160" i="2"/>
  <c r="K160" i="2"/>
  <c r="L160" i="2"/>
  <c r="M160" i="2"/>
  <c r="N160" i="2"/>
  <c r="J144" i="2"/>
  <c r="K144" i="2"/>
  <c r="L144" i="2"/>
  <c r="M144" i="2"/>
  <c r="N144" i="2"/>
  <c r="K101" i="2"/>
  <c r="L101" i="2"/>
  <c r="M101" i="2"/>
  <c r="N101" i="2"/>
  <c r="J101" i="2"/>
  <c r="K107" i="2"/>
  <c r="L107" i="2"/>
  <c r="J107" i="2"/>
  <c r="M107" i="2"/>
  <c r="N107" i="2"/>
  <c r="M134" i="2"/>
  <c r="N134" i="2"/>
  <c r="J134" i="2"/>
  <c r="K134" i="2"/>
  <c r="L134" i="2"/>
  <c r="M126" i="2"/>
  <c r="N126" i="2"/>
  <c r="K126" i="2"/>
  <c r="L126" i="2"/>
  <c r="J126" i="2"/>
  <c r="M118" i="2"/>
  <c r="N118" i="2"/>
  <c r="J118" i="2"/>
  <c r="K118" i="2"/>
  <c r="L118" i="2"/>
  <c r="M110" i="2"/>
  <c r="N110" i="2"/>
  <c r="K110" i="2"/>
  <c r="L110" i="2"/>
  <c r="J110" i="2"/>
  <c r="M102" i="2"/>
  <c r="N102" i="2"/>
  <c r="J102" i="2"/>
  <c r="K102" i="2"/>
  <c r="L102" i="2"/>
  <c r="K94" i="2"/>
  <c r="L94" i="2"/>
  <c r="M94" i="2"/>
  <c r="N94" i="2"/>
  <c r="J94" i="2"/>
  <c r="K86" i="2"/>
  <c r="L86" i="2"/>
  <c r="M86" i="2"/>
  <c r="N86" i="2"/>
  <c r="J86" i="2"/>
  <c r="M91" i="2"/>
  <c r="N91" i="2"/>
  <c r="K91" i="2"/>
  <c r="L91" i="2"/>
  <c r="J91" i="2"/>
  <c r="B43" i="1"/>
  <c r="B42" i="1"/>
  <c r="B18" i="1"/>
  <c r="B19" i="1"/>
  <c r="B22" i="1"/>
  <c r="B20" i="1"/>
  <c r="B21" i="1"/>
  <c r="B24" i="1"/>
  <c r="B23" i="1"/>
</calcChain>
</file>

<file path=xl/sharedStrings.xml><?xml version="1.0" encoding="utf-8"?>
<sst xmlns="http://schemas.openxmlformats.org/spreadsheetml/2006/main" count="287" uniqueCount="260">
  <si>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</si>
  <si>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</si>
  <si>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</si>
  <si>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</si>
  <si>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</si>
  <si>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</si>
  <si>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</si>
  <si>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</si>
  <si>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</si>
  <si>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</si>
  <si>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</si>
  <si>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</si>
  <si>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</si>
  <si>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</si>
  <si>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</si>
  <si>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</si>
  <si>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</si>
  <si>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</si>
  <si>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</si>
  <si>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</si>
  <si>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</si>
  <si>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</si>
  <si>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</si>
  <si>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</si>
  <si>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</si>
  <si>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</si>
  <si>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</si>
  <si>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</si>
  <si>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</si>
  <si>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</si>
  <si>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</si>
  <si>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</si>
  <si>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</si>
  <si>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</si>
  <si>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</si>
  <si>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</si>
  <si>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</si>
  <si>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</si>
  <si>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</si>
  <si>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</si>
  <si>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</si>
  <si>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</si>
  <si>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</si>
  <si>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</si>
  <si>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</si>
  <si>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</si>
  <si>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</si>
  <si>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</si>
  <si>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</si>
  <si>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</si>
  <si>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</si>
  <si>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</si>
  <si>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</si>
  <si>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</si>
  <si>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</si>
  <si>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</si>
  <si>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</si>
  <si>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</si>
  <si>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</si>
  <si>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</si>
  <si>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</si>
  <si>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</si>
  <si>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</si>
  <si>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</si>
  <si>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</si>
  <si>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</si>
  <si>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</si>
  <si>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</si>
  <si>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</si>
  <si>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</si>
  <si>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</si>
  <si>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</si>
  <si>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</si>
  <si>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</si>
  <si>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</si>
  <si>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</si>
  <si>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</si>
  <si>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</si>
  <si>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</si>
  <si>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</si>
  <si>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</si>
  <si>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</si>
  <si>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</si>
  <si>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</si>
  <si>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</si>
  <si>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</si>
  <si>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</si>
  <si>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</si>
  <si>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</si>
  <si>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</si>
  <si>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</si>
  <si>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</si>
  <si>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12:25:26</t>
  </si>
  <si>
    <t xml:space="preserve">   12:25:37</t>
  </si>
  <si>
    <t xml:space="preserve">   12:25:47</t>
  </si>
  <si>
    <t xml:space="preserve">   12:25:57</t>
  </si>
  <si>
    <t xml:space="preserve">   12:26:07</t>
  </si>
  <si>
    <t xml:space="preserve">   12:26:17</t>
  </si>
  <si>
    <t xml:space="preserve">   12:26:27</t>
  </si>
  <si>
    <t xml:space="preserve">   12:26:37</t>
  </si>
  <si>
    <t xml:space="preserve">   12:26:47</t>
  </si>
  <si>
    <t xml:space="preserve">   12:26:58</t>
  </si>
  <si>
    <t xml:space="preserve">   12:27:08</t>
  </si>
  <si>
    <t xml:space="preserve">   12:27:18</t>
  </si>
  <si>
    <t xml:space="preserve">   12:27:28</t>
  </si>
  <si>
    <t xml:space="preserve">   12:27:38</t>
  </si>
  <si>
    <t xml:space="preserve">   12:27:48</t>
  </si>
  <si>
    <t xml:space="preserve">   12:27:58</t>
  </si>
  <si>
    <t xml:space="preserve">   12:28:08</t>
  </si>
  <si>
    <t xml:space="preserve">   12:28:18</t>
  </si>
  <si>
    <t xml:space="preserve">   12:28:28</t>
  </si>
  <si>
    <t xml:space="preserve">   12:28:38</t>
  </si>
  <si>
    <t xml:space="preserve">   12:28:48</t>
  </si>
  <si>
    <t xml:space="preserve">   12:28:58</t>
  </si>
  <si>
    <t xml:space="preserve">   12:29:08</t>
  </si>
  <si>
    <t xml:space="preserve">   12:29:18</t>
  </si>
  <si>
    <t xml:space="preserve">   12:29:28</t>
  </si>
  <si>
    <t xml:space="preserve">   12:29:38</t>
  </si>
  <si>
    <t xml:space="preserve">   12:29:48</t>
  </si>
  <si>
    <t xml:space="preserve">   12:29:58</t>
  </si>
  <si>
    <t xml:space="preserve">   12:30:08</t>
  </si>
  <si>
    <t xml:space="preserve">   12:30:18</t>
  </si>
  <si>
    <t xml:space="preserve">   12:30:28</t>
  </si>
  <si>
    <t xml:space="preserve">   12:30:38</t>
  </si>
  <si>
    <t xml:space="preserve">   12:30:48</t>
  </si>
  <si>
    <t xml:space="preserve">   12:30:58</t>
  </si>
  <si>
    <t xml:space="preserve">   12:31:08</t>
  </si>
  <si>
    <t xml:space="preserve">   12:31:18</t>
  </si>
  <si>
    <t xml:space="preserve">   12:31:28</t>
  </si>
  <si>
    <t xml:space="preserve">   12:31:38</t>
  </si>
  <si>
    <t xml:space="preserve">   12:31:48</t>
  </si>
  <si>
    <t xml:space="preserve">   12:31:58</t>
  </si>
  <si>
    <t xml:space="preserve">   12:32:08</t>
  </si>
  <si>
    <t xml:space="preserve">   12:32:18</t>
  </si>
  <si>
    <t xml:space="preserve">   12:32:28</t>
  </si>
  <si>
    <t xml:space="preserve">   12:32:38</t>
  </si>
  <si>
    <t xml:space="preserve">   12:32:48</t>
  </si>
  <si>
    <t xml:space="preserve">   12:32:58</t>
  </si>
  <si>
    <t xml:space="preserve">   12:33:08</t>
  </si>
  <si>
    <t xml:space="preserve">   12:33:18</t>
  </si>
  <si>
    <t xml:space="preserve">   12:33:28</t>
  </si>
  <si>
    <t xml:space="preserve">   12:33:38</t>
  </si>
  <si>
    <t xml:space="preserve">   12:33:48</t>
  </si>
  <si>
    <t xml:space="preserve">   12:33:58</t>
  </si>
  <si>
    <t xml:space="preserve">   12:34:08</t>
  </si>
  <si>
    <t xml:space="preserve">   12:34:17</t>
  </si>
  <si>
    <t xml:space="preserve">   12:34:27</t>
  </si>
  <si>
    <t xml:space="preserve">   12:34:37</t>
  </si>
  <si>
    <t xml:space="preserve">   12:34:47</t>
  </si>
  <si>
    <t xml:space="preserve">   12:34:57</t>
  </si>
  <si>
    <t xml:space="preserve">   12:35:07</t>
  </si>
  <si>
    <t xml:space="preserve">   12:35:17</t>
  </si>
  <si>
    <t xml:space="preserve">   12:35:27</t>
  </si>
  <si>
    <t xml:space="preserve">   12:35:37</t>
  </si>
  <si>
    <t xml:space="preserve">   12:35:47</t>
  </si>
  <si>
    <t xml:space="preserve">   12:35:57</t>
  </si>
  <si>
    <t xml:space="preserve">   12:36:07</t>
  </si>
  <si>
    <t xml:space="preserve">   12:36:17</t>
  </si>
  <si>
    <t xml:space="preserve">   12:36:27</t>
  </si>
  <si>
    <t xml:space="preserve">   12:36:37</t>
  </si>
  <si>
    <t xml:space="preserve">   12:36:47</t>
  </si>
  <si>
    <t xml:space="preserve">   12:36:57</t>
  </si>
  <si>
    <t xml:space="preserve">   12:37:07</t>
  </si>
  <si>
    <t xml:space="preserve">   12:37:17</t>
  </si>
  <si>
    <t xml:space="preserve">   12:37:27</t>
  </si>
  <si>
    <t xml:space="preserve">   12:37:37</t>
  </si>
  <si>
    <t xml:space="preserve">   12:37:47</t>
  </si>
  <si>
    <t xml:space="preserve">   12:37:57</t>
  </si>
  <si>
    <t xml:space="preserve">   12:38:07</t>
  </si>
  <si>
    <t xml:space="preserve">   12:38:17</t>
  </si>
  <si>
    <t xml:space="preserve">   12:38:28</t>
  </si>
  <si>
    <t xml:space="preserve">   12:38:38</t>
  </si>
  <si>
    <t xml:space="preserve">   12:38:48</t>
  </si>
  <si>
    <t xml:space="preserve">   12:38:58</t>
  </si>
  <si>
    <t xml:space="preserve">   12:39:08</t>
  </si>
  <si>
    <t xml:space="preserve">   12:39:18</t>
  </si>
  <si>
    <t xml:space="preserve">   12:39:28</t>
  </si>
  <si>
    <t xml:space="preserve">   12:39:38</t>
  </si>
  <si>
    <t xml:space="preserve">   12:39:48</t>
  </si>
  <si>
    <t xml:space="preserve">   12:39:58</t>
  </si>
  <si>
    <t xml:space="preserve">   12:40:08</t>
  </si>
  <si>
    <t xml:space="preserve">   12:40:18</t>
  </si>
  <si>
    <t xml:space="preserve">   12:40:28</t>
  </si>
  <si>
    <t xml:space="preserve">   12:40:38</t>
  </si>
  <si>
    <t xml:space="preserve">   12:40:48</t>
  </si>
  <si>
    <t xml:space="preserve">   12:40:58</t>
  </si>
  <si>
    <t xml:space="preserve">   12:41:08</t>
  </si>
  <si>
    <t xml:space="preserve">   12:41:18</t>
  </si>
  <si>
    <t xml:space="preserve">   12:41:28</t>
  </si>
  <si>
    <t xml:space="preserve">   12:41:38</t>
  </si>
  <si>
    <t xml:space="preserve">   12:41:48</t>
  </si>
  <si>
    <t xml:space="preserve">   12:41:58</t>
  </si>
  <si>
    <t xml:space="preserve">   12:42:08</t>
  </si>
  <si>
    <t xml:space="preserve">   12:42:18</t>
  </si>
  <si>
    <t xml:space="preserve">   12:42:28</t>
  </si>
  <si>
    <t xml:space="preserve">   12:42:38</t>
  </si>
  <si>
    <t xml:space="preserve">   12:42:48</t>
  </si>
  <si>
    <t xml:space="preserve">   12:42:58</t>
  </si>
  <si>
    <t xml:space="preserve">   12:43:08</t>
  </si>
  <si>
    <t xml:space="preserve">   12:43:18</t>
  </si>
  <si>
    <t xml:space="preserve">   12:43:28</t>
  </si>
  <si>
    <t xml:space="preserve">   12:43:38</t>
  </si>
  <si>
    <t xml:space="preserve">   12:43:48</t>
  </si>
  <si>
    <t xml:space="preserve">   12:43:58</t>
  </si>
  <si>
    <t xml:space="preserve">   12:44:08</t>
  </si>
  <si>
    <t xml:space="preserve">   12:44:18</t>
  </si>
  <si>
    <t xml:space="preserve">   12:44:28</t>
  </si>
  <si>
    <t xml:space="preserve">   12:44:38</t>
  </si>
  <si>
    <t xml:space="preserve">   12:44:48</t>
  </si>
  <si>
    <t xml:space="preserve">   12:44:58</t>
  </si>
  <si>
    <t xml:space="preserve">   12:45:08</t>
  </si>
  <si>
    <t xml:space="preserve">   12:45:18</t>
  </si>
  <si>
    <t xml:space="preserve">   12:45:28</t>
  </si>
  <si>
    <t xml:space="preserve">   12:45:38</t>
  </si>
  <si>
    <t xml:space="preserve">   12:45:47</t>
  </si>
  <si>
    <t xml:space="preserve">   12:45:57</t>
  </si>
  <si>
    <t xml:space="preserve">   12:46:07</t>
  </si>
  <si>
    <t xml:space="preserve">   12:46:17</t>
  </si>
  <si>
    <t xml:space="preserve">   12:46:27</t>
  </si>
  <si>
    <t xml:space="preserve">   12:46:37</t>
  </si>
  <si>
    <t xml:space="preserve">   12:46:47</t>
  </si>
  <si>
    <t xml:space="preserve">   12:46:57</t>
  </si>
  <si>
    <t xml:space="preserve">   12:47:07</t>
  </si>
  <si>
    <t xml:space="preserve">   12:47:17</t>
  </si>
  <si>
    <t xml:space="preserve">   12:47:27</t>
  </si>
  <si>
    <t xml:space="preserve">   12:47:37</t>
  </si>
  <si>
    <t xml:space="preserve">   12:47:47</t>
  </si>
  <si>
    <t xml:space="preserve">   12:47:57</t>
  </si>
  <si>
    <t xml:space="preserve">   12:48:07</t>
  </si>
  <si>
    <t xml:space="preserve">   12:48:17</t>
  </si>
  <si>
    <t xml:space="preserve">   12:48:27</t>
  </si>
  <si>
    <t xml:space="preserve">   12:48:37</t>
  </si>
  <si>
    <t xml:space="preserve">   12:48:47</t>
  </si>
  <si>
    <t xml:space="preserve">   12:48:57</t>
  </si>
  <si>
    <t xml:space="preserve">   12:49:07</t>
  </si>
  <si>
    <t xml:space="preserve">   12:49:17</t>
  </si>
  <si>
    <t xml:space="preserve">   12:49:28</t>
  </si>
  <si>
    <t xml:space="preserve">   12:49:37</t>
  </si>
  <si>
    <t xml:space="preserve">   12:49:47</t>
  </si>
  <si>
    <t xml:space="preserve">   12:49:58</t>
  </si>
  <si>
    <t xml:space="preserve">   12:50:08</t>
  </si>
  <si>
    <t xml:space="preserve">   12:50:18</t>
  </si>
  <si>
    <t xml:space="preserve">   12:50:28</t>
  </si>
  <si>
    <t xml:space="preserve">   12:50:38</t>
  </si>
  <si>
    <t xml:space="preserve">   12:50:48</t>
  </si>
  <si>
    <t xml:space="preserve">   12:50:58</t>
  </si>
  <si>
    <t xml:space="preserve">   12:51:08</t>
  </si>
  <si>
    <t xml:space="preserve">   12:51:18</t>
  </si>
  <si>
    <t xml:space="preserve">   12:51:28</t>
  </si>
  <si>
    <t xml:space="preserve">   12:51:38</t>
  </si>
  <si>
    <t xml:space="preserve">   12:51:48</t>
  </si>
  <si>
    <t xml:space="preserve">   12:51:58</t>
  </si>
  <si>
    <t xml:space="preserve">   12:52:08</t>
  </si>
  <si>
    <t xml:space="preserve">   12:52:18</t>
  </si>
  <si>
    <t xml:space="preserve">   12:52:28</t>
  </si>
  <si>
    <t xml:space="preserve">   12:52:38</t>
  </si>
  <si>
    <t xml:space="preserve">   12:52:48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</si>
  <si>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</si>
  <si>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Fresh weight (g)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</si>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</sst>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1" fillId="0" borderId="22" xfId="0" applyFont="1" applyFill="1" applyBorder="1" applyAlignment="1">
      <alignment horizontal="right" wrapText="1"/>
    </xf>
    <xf numFmtId="0" fontId="1" fillId="0" borderId="23" xfId="0" applyFont="1" applyFill="1" applyBorder="1" applyAlignment="1">
      <alignment horizontal="right" wrapText="1"/>
    </xf>
    <xf numFmtId="0" fontId="1" fillId="0" borderId="24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0890966995552"/>
                  <c:y val="-0.11872491688372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values'!$N$27:$N$91</c:f>
              <c:numCache>
                <c:formatCode>0.00</c:formatCode>
                <c:ptCount val="65"/>
                <c:pt idx="0">
                  <c:v>254.9613395599351</c:v>
                </c:pt>
                <c:pt idx="1">
                  <c:v>256.0690106776374</c:v>
                </c:pt>
                <c:pt idx="2">
                  <c:v>255.1824399495765</c:v>
                </c:pt>
                <c:pt idx="3">
                  <c:v>255.1824399495765</c:v>
                </c:pt>
                <c:pt idx="4">
                  <c:v>255.8470420532494</c:v>
                </c:pt>
                <c:pt idx="5">
                  <c:v>255.8470420532494</c:v>
                </c:pt>
                <c:pt idx="6">
                  <c:v>256.7362243009065</c:v>
                </c:pt>
                <c:pt idx="7">
                  <c:v>256.0690106776374</c:v>
                </c:pt>
                <c:pt idx="8">
                  <c:v>258.3007213127273</c:v>
                </c:pt>
                <c:pt idx="9">
                  <c:v>254.9613395599351</c:v>
                </c:pt>
                <c:pt idx="10">
                  <c:v>258.0765621381882</c:v>
                </c:pt>
                <c:pt idx="11">
                  <c:v>259.4248325048055</c:v>
                </c:pt>
                <c:pt idx="12">
                  <c:v>256.513601516494</c:v>
                </c:pt>
                <c:pt idx="13">
                  <c:v>256.7362243009065</c:v>
                </c:pt>
                <c:pt idx="14">
                  <c:v>257.4054055427765</c:v>
                </c:pt>
                <c:pt idx="15">
                  <c:v>258.4554473905248</c:v>
                </c:pt>
                <c:pt idx="16">
                  <c:v>255.9987438858654</c:v>
                </c:pt>
                <c:pt idx="17">
                  <c:v>254.8908075725637</c:v>
                </c:pt>
                <c:pt idx="18">
                  <c:v>256.443443145193</c:v>
                </c:pt>
                <c:pt idx="19">
                  <c:v>255.9987438858654</c:v>
                </c:pt>
                <c:pt idx="20">
                  <c:v>256.2209843209337</c:v>
                </c:pt>
                <c:pt idx="21">
                  <c:v>257.7827983034607</c:v>
                </c:pt>
                <c:pt idx="22">
                  <c:v>255.7767215545352</c:v>
                </c:pt>
                <c:pt idx="23">
                  <c:v>258.6801059016683</c:v>
                </c:pt>
                <c:pt idx="24">
                  <c:v>260.2589354044613</c:v>
                </c:pt>
                <c:pt idx="25">
                  <c:v>258.4554473905248</c:v>
                </c:pt>
                <c:pt idx="26">
                  <c:v>259.580958432507</c:v>
                </c:pt>
                <c:pt idx="27">
                  <c:v>260.0327198697674</c:v>
                </c:pt>
                <c:pt idx="28">
                  <c:v>260.938924793844</c:v>
                </c:pt>
                <c:pt idx="29">
                  <c:v>261.8487214745318</c:v>
                </c:pt>
                <c:pt idx="30">
                  <c:v>259.580958432507</c:v>
                </c:pt>
                <c:pt idx="31">
                  <c:v>260.938924793844</c:v>
                </c:pt>
                <c:pt idx="32">
                  <c:v>262.5334374576697</c:v>
                </c:pt>
                <c:pt idx="33">
                  <c:v>260.712037572525</c:v>
                </c:pt>
                <c:pt idx="34">
                  <c:v>260.4853745407963</c:v>
                </c:pt>
                <c:pt idx="35">
                  <c:v>261.1660364993944</c:v>
                </c:pt>
                <c:pt idx="36">
                  <c:v>262.3049726342758</c:v>
                </c:pt>
                <c:pt idx="37">
                  <c:v>262.5334374576697</c:v>
                </c:pt>
                <c:pt idx="38">
                  <c:v>262.0767340723376</c:v>
                </c:pt>
                <c:pt idx="39">
                  <c:v>264.8984995024906</c:v>
                </c:pt>
                <c:pt idx="40">
                  <c:v>263.5178674661714</c:v>
                </c:pt>
                <c:pt idx="41">
                  <c:v>263.5178674661714</c:v>
                </c:pt>
                <c:pt idx="42">
                  <c:v>263.5178674661714</c:v>
                </c:pt>
                <c:pt idx="43">
                  <c:v>263.0594791526577</c:v>
                </c:pt>
                <c:pt idx="44">
                  <c:v>263.9771653636694</c:v>
                </c:pt>
                <c:pt idx="45">
                  <c:v>263.7474025673326</c:v>
                </c:pt>
                <c:pt idx="46">
                  <c:v>261.2349740679383</c:v>
                </c:pt>
                <c:pt idx="47">
                  <c:v>263.9771653636694</c:v>
                </c:pt>
                <c:pt idx="48">
                  <c:v>265.1294052799667</c:v>
                </c:pt>
                <c:pt idx="49">
                  <c:v>265.1294052799667</c:v>
                </c:pt>
                <c:pt idx="50">
                  <c:v>267.4511356402666</c:v>
                </c:pt>
                <c:pt idx="51">
                  <c:v>266.7521887060551</c:v>
                </c:pt>
                <c:pt idx="52">
                  <c:v>262.1454217290955</c:v>
                </c:pt>
                <c:pt idx="53">
                  <c:v>265.8235008255416</c:v>
                </c:pt>
                <c:pt idx="54">
                  <c:v>266.0553264215634</c:v>
                </c:pt>
                <c:pt idx="55">
                  <c:v>263.7474025673326</c:v>
                </c:pt>
                <c:pt idx="56">
                  <c:v>266.0553264215634</c:v>
                </c:pt>
                <c:pt idx="57">
                  <c:v>265.1294052799667</c:v>
                </c:pt>
                <c:pt idx="58">
                  <c:v>268.6207022209894</c:v>
                </c:pt>
                <c:pt idx="59">
                  <c:v>267.4511356402666</c:v>
                </c:pt>
                <c:pt idx="60">
                  <c:v>267.2179211916215</c:v>
                </c:pt>
                <c:pt idx="61">
                  <c:v>265.8235008255416</c:v>
                </c:pt>
                <c:pt idx="62">
                  <c:v>265.5242060582427</c:v>
                </c:pt>
                <c:pt idx="63">
                  <c:v>268.5539254368024</c:v>
                </c:pt>
                <c:pt idx="64">
                  <c:v>265.2927725738518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08280"/>
        <c:axId val="-2098474536"/>
      </c:scatterChart>
      <c:valAx>
        <c:axId val="-209850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474536"/>
        <c:crosses val="autoZero"/>
        <c:crossBetween val="midCat"/>
      </c:valAx>
      <c:valAx>
        <c:axId val="-2098474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5082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341404358353"/>
          <c:y val="0.384999295045236"/>
          <c:w val="0.230024213075061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13" sqref="H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2" t="s">
        <v>4</v>
      </c>
      <c r="D7" s="12"/>
      <c r="E7" s="13"/>
    </row>
    <row r="8" spans="1:5">
      <c r="A8" s="11" t="s">
        <v>5</v>
      </c>
      <c r="B8">
        <v>31.05</v>
      </c>
      <c r="C8" s="12" t="s">
        <v>6</v>
      </c>
      <c r="D8" s="12"/>
      <c r="E8" s="13"/>
    </row>
    <row r="9" spans="1:5">
      <c r="A9" s="11" t="s">
        <v>7</v>
      </c>
      <c r="B9" s="112">
        <v>30.5</v>
      </c>
      <c r="C9" s="12" t="s">
        <v>8</v>
      </c>
      <c r="D9" s="12"/>
      <c r="E9" s="13"/>
    </row>
    <row r="10" spans="1:5">
      <c r="A10" s="11" t="s">
        <v>9</v>
      </c>
      <c r="B10">
        <v>23.3</v>
      </c>
      <c r="C10" s="12" t="s">
        <v>10</v>
      </c>
      <c r="D10" s="12"/>
      <c r="E10" s="13"/>
    </row>
    <row r="11" spans="1:5">
      <c r="A11" s="11" t="s">
        <v>11</v>
      </c>
      <c r="B11">
        <v>17.899999999999999</v>
      </c>
      <c r="C11" s="12" t="s">
        <v>12</v>
      </c>
      <c r="D11" s="12"/>
      <c r="E11" s="13"/>
    </row>
    <row r="12" spans="1:5">
      <c r="A12" s="11" t="s">
        <v>13</v>
      </c>
      <c r="B12" s="14">
        <v>17.899999999999999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104.87786547406246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21.919473884079054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218.05719955759446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163.55680199636552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8.1930692716918028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8.1930692716918028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256.03341474036881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1.6677060446752692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1.6677060446752692</v>
      </c>
      <c r="C32" s="42"/>
      <c r="D32" s="42"/>
      <c r="E32" s="44"/>
    </row>
    <row r="33" spans="1:5">
      <c r="A33" s="41" t="s">
        <v>38</v>
      </c>
      <c r="B33" s="46">
        <f>TAN(B8*PI()/180)</f>
        <v>0.60204896821573484</v>
      </c>
      <c r="C33" s="42"/>
      <c r="D33" s="42"/>
      <c r="E33" s="44"/>
    </row>
    <row r="34" spans="1:5">
      <c r="A34" s="41" t="s">
        <v>39</v>
      </c>
      <c r="B34" s="46">
        <f>TAN(B9*PI()/180)</f>
        <v>0.58904501642055096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3.2842374310849687E-2</v>
      </c>
      <c r="C35" s="42"/>
      <c r="D35" s="42"/>
      <c r="E35" s="44"/>
    </row>
    <row r="36" spans="1:5">
      <c r="A36" s="41" t="s">
        <v>41</v>
      </c>
      <c r="B36" s="46">
        <f>B35+(B29*(B12-B11))</f>
        <v>3.2842374310849687E-2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157.6437768571989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14.27904607498408</v>
      </c>
      <c r="C39" s="47"/>
      <c r="D39" s="47"/>
      <c r="E39" s="44"/>
    </row>
    <row r="40" spans="1:5">
      <c r="A40" s="48" t="s">
        <v>44</v>
      </c>
      <c r="B40" s="47">
        <f>B33/B31-1</f>
        <v>-0.63899575099701456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1.6636524114165877E-5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4.4223061601837386E-3</v>
      </c>
      <c r="C43" s="47"/>
      <c r="D43" s="47"/>
      <c r="E43" s="49"/>
    </row>
    <row r="44" spans="1:5">
      <c r="A44" s="48" t="s">
        <v>47</v>
      </c>
      <c r="B44" s="47">
        <f>B34/B32-1</f>
        <v>-0.64679325933890941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>
      <pane xSplit="14960" topLeftCell="L1"/>
      <selection pane="topRight" activeCell="P20" sqref="A1:Q20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3.332031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4"/>
      <c r="E5" s="53"/>
      <c r="F5" s="53"/>
      <c r="I5" s="52"/>
    </row>
    <row r="6" spans="1:18" ht="16" thickBot="1">
      <c r="A6" s="55" t="s">
        <v>48</v>
      </c>
      <c r="D6" s="52"/>
      <c r="I6" s="52"/>
    </row>
    <row r="7" spans="1:18">
      <c r="A7" s="56" t="s">
        <v>49</v>
      </c>
      <c r="B7">
        <v>58.62</v>
      </c>
      <c r="C7" s="57" t="s">
        <v>50</v>
      </c>
      <c r="D7" s="58" t="s">
        <v>51</v>
      </c>
      <c r="E7">
        <v>23.3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8">
      <c r="A8" s="62" t="s">
        <v>53</v>
      </c>
      <c r="B8">
        <v>31.05</v>
      </c>
      <c r="C8" s="63" t="s">
        <v>50</v>
      </c>
      <c r="D8" s="64" t="s">
        <v>54</v>
      </c>
      <c r="E8">
        <v>17.899999999999999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8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8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8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8" ht="16" thickBot="1">
      <c r="A12" s="78" t="s">
        <v>31</v>
      </c>
      <c r="D12" s="52"/>
      <c r="I12" s="52"/>
    </row>
    <row r="13" spans="1:18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1.6677060446752692</v>
      </c>
      <c r="E13" s="82" t="s">
        <v>42</v>
      </c>
      <c r="F13" s="83">
        <f>$D$15/$D$13*1/$B$16*POWER(100,2)</f>
        <v>157.6437768571989</v>
      </c>
      <c r="G13" s="38" t="s">
        <v>40</v>
      </c>
      <c r="H13" s="83">
        <f>(-$F$14+(SQRT(POWER($F$14,2)-4*$F$13*$F$15)))/(2*$F$13)</f>
        <v>3.2842374310849687E-2</v>
      </c>
      <c r="I13" s="84" t="s">
        <v>45</v>
      </c>
      <c r="J13" s="85">
        <f>$D$16/$D$14*1/$B$16*POWER($H$14,2)</f>
        <v>1.6689685746248335E-5</v>
      </c>
    </row>
    <row r="14" spans="1:18">
      <c r="A14" s="45" t="s">
        <v>33</v>
      </c>
      <c r="B14" s="42">
        <v>-0.08</v>
      </c>
      <c r="C14" s="86" t="s">
        <v>37</v>
      </c>
      <c r="D14" s="87">
        <f>TAN(($B$7+($B$14*(G21-$E$7)))*PI()/180)</f>
        <v>1.6677060446752692</v>
      </c>
      <c r="E14" s="48" t="s">
        <v>43</v>
      </c>
      <c r="F14" s="47">
        <f>$D$15/$D$13*100+$D$15/$D$13*1/$B$16*100-$B$13*1/$B$16*100-100+$B$13*100</f>
        <v>14.27904607498408</v>
      </c>
      <c r="G14" s="41" t="s">
        <v>41</v>
      </c>
      <c r="H14" s="46">
        <f>$H$13+($B$15*(G21-$E$8))</f>
        <v>3.2842374310849687E-2</v>
      </c>
      <c r="I14" s="88" t="s">
        <v>46</v>
      </c>
      <c r="J14" s="49">
        <f>$D$16/$D$14*$H$14+$D$16/$D$14*1/$B$16*$H$14-$B$13*1/$B$16*$H$14-$H$14+$B$13*$H$14</f>
        <v>4.4609928578854645E-3</v>
      </c>
      <c r="P14" s="129" t="s">
        <v>78</v>
      </c>
      <c r="Q14" s="129"/>
      <c r="R14" s="53"/>
    </row>
    <row r="15" spans="1:18" ht="36">
      <c r="A15" s="45" t="s">
        <v>34</v>
      </c>
      <c r="B15" s="42">
        <v>3.8299999999999999E-4</v>
      </c>
      <c r="C15" s="86" t="s">
        <v>38</v>
      </c>
      <c r="D15" s="87">
        <f>TAN($B$8*PI()/180)</f>
        <v>0.60204896821573484</v>
      </c>
      <c r="E15" s="48" t="s">
        <v>44</v>
      </c>
      <c r="F15" s="47">
        <f>$D$15/$D$13-1</f>
        <v>-0.63899575099701456</v>
      </c>
      <c r="G15" s="89"/>
      <c r="H15" s="47"/>
      <c r="I15" s="88" t="s">
        <v>47</v>
      </c>
      <c r="J15" s="49">
        <f>$D$16/$D$14-1</f>
        <v>-0.64566459528221021</v>
      </c>
      <c r="P15" s="124" t="s">
        <v>77</v>
      </c>
      <c r="Q15" s="123" t="s">
        <v>258</v>
      </c>
      <c r="R15" s="125" t="s">
        <v>259</v>
      </c>
    </row>
    <row r="16" spans="1:18" ht="13" thickBot="1">
      <c r="A16" s="90" t="s">
        <v>35</v>
      </c>
      <c r="B16" s="42">
        <v>22.9</v>
      </c>
      <c r="C16" s="92" t="s">
        <v>39</v>
      </c>
      <c r="D16" s="93">
        <f>TAN(E21*PI()/180)</f>
        <v>0.59092729629031604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20">
        <v>2.5999999999999999E-2</v>
      </c>
      <c r="Q16" s="121">
        <v>2.3599999999999999E-2</v>
      </c>
      <c r="R16" s="122">
        <v>-0.13197599999999834</v>
      </c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53"/>
      <c r="Q17" s="53"/>
      <c r="R17" s="5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53"/>
      <c r="Q18" s="53"/>
      <c r="R18" s="53"/>
    </row>
    <row r="19" spans="1:19">
      <c r="D19" s="52"/>
      <c r="I19" s="52"/>
      <c r="P19" s="53"/>
      <c r="Q19" s="110"/>
      <c r="R19" s="5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3" t="s">
        <v>91</v>
      </c>
      <c r="Q20" s="114" t="s">
        <v>86</v>
      </c>
      <c r="R20" s="114" t="s">
        <v>87</v>
      </c>
      <c r="S20" s="115" t="s">
        <v>257</v>
      </c>
    </row>
    <row r="21" spans="1:19">
      <c r="A21" s="101">
        <v>40413</v>
      </c>
      <c r="B21" t="s">
        <v>92</v>
      </c>
      <c r="C21">
        <v>0</v>
      </c>
      <c r="D21">
        <v>308.47000000000003</v>
      </c>
      <c r="E21">
        <v>30.58</v>
      </c>
      <c r="F21">
        <v>5913</v>
      </c>
      <c r="G21">
        <v>17.899999999999999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104.15194701282803</v>
      </c>
      <c r="J21" s="103">
        <f t="shared" ref="J21:J84" si="1">I21*20.9/100</f>
        <v>21.767756925681056</v>
      </c>
      <c r="K21" s="75">
        <f>($B$9-EXP(52.57-6690.9/(273.15+G21)-4.681*LN(273.15+G21)))*I21/100*0.2095</f>
        <v>218.07529182320468</v>
      </c>
      <c r="L21" s="75">
        <f t="shared" ref="L21:L84" si="2">K21/1.33322</f>
        <v>163.57037234905317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8.1990714982698787</v>
      </c>
      <c r="N21" s="102">
        <f t="shared" ref="N21:N84" si="3">M21*31.25</f>
        <v>256.22098432093372</v>
      </c>
      <c r="P21" s="116">
        <f>Q46</f>
        <v>12.119999999999976</v>
      </c>
      <c r="Q21" s="117">
        <f>P21*(6)</f>
        <v>72.719999999999857</v>
      </c>
      <c r="R21" s="118">
        <f>((Q21/1000)*(P16*1000))-R16</f>
        <v>2.0226959999999945</v>
      </c>
      <c r="S21" s="119">
        <f>R21/Q16</f>
        <v>85.707457627118416</v>
      </c>
    </row>
    <row r="22" spans="1:19">
      <c r="A22" s="101">
        <v>40413</v>
      </c>
      <c r="B22" t="s">
        <v>93</v>
      </c>
      <c r="C22">
        <v>0.184</v>
      </c>
      <c r="D22">
        <v>305.411</v>
      </c>
      <c r="E22">
        <v>30.74</v>
      </c>
      <c r="F22">
        <v>5905</v>
      </c>
      <c r="G22">
        <v>17.8</v>
      </c>
      <c r="I22" s="102">
        <f t="shared" si="0"/>
        <v>102.90803655113434</v>
      </c>
      <c r="J22" s="103">
        <f t="shared" si="1"/>
        <v>21.507779639187074</v>
      </c>
      <c r="K22" s="75">
        <f t="shared" ref="K22:K36" si="4">($B$9-EXP(52.57-6690.9/(273.15+G22)-4.681*LN(273.15+G22)))*I22/100*0.2095</f>
        <v>215.49857946154989</v>
      </c>
      <c r="L22" s="75">
        <f t="shared" si="2"/>
        <v>161.63767379843529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8.1164566634380169</v>
      </c>
      <c r="N22" s="102">
        <f t="shared" si="3"/>
        <v>253.63927073243804</v>
      </c>
      <c r="P22" s="53"/>
      <c r="Q22" s="53"/>
    </row>
    <row r="23" spans="1:19">
      <c r="A23" s="101">
        <v>40413</v>
      </c>
      <c r="B23" t="s">
        <v>94</v>
      </c>
      <c r="C23">
        <v>0.35</v>
      </c>
      <c r="D23">
        <v>307.26900000000001</v>
      </c>
      <c r="E23">
        <v>30.67</v>
      </c>
      <c r="F23">
        <v>5905</v>
      </c>
      <c r="G23">
        <v>17.8</v>
      </c>
      <c r="I23" s="102">
        <f t="shared" si="0"/>
        <v>103.5341403628323</v>
      </c>
      <c r="J23" s="103">
        <f t="shared" si="1"/>
        <v>21.63863533583195</v>
      </c>
      <c r="K23" s="75">
        <f t="shared" si="4"/>
        <v>216.80969651847025</v>
      </c>
      <c r="L23" s="75">
        <f t="shared" si="2"/>
        <v>162.62109518194313</v>
      </c>
      <c r="M23" s="102">
        <f t="shared" si="5"/>
        <v>8.1658380783864484</v>
      </c>
      <c r="N23" s="102">
        <f t="shared" si="3"/>
        <v>255.18243994957652</v>
      </c>
      <c r="P23" s="131" t="s">
        <v>84</v>
      </c>
      <c r="Q23" s="128"/>
      <c r="R23" s="128"/>
      <c r="S23" s="128"/>
    </row>
    <row r="24" spans="1:19">
      <c r="A24" s="101">
        <v>40413</v>
      </c>
      <c r="B24" t="s">
        <v>95</v>
      </c>
      <c r="C24">
        <v>0.51700000000000002</v>
      </c>
      <c r="D24">
        <v>308.87200000000001</v>
      </c>
      <c r="E24">
        <v>30.61</v>
      </c>
      <c r="F24">
        <v>5920</v>
      </c>
      <c r="G24">
        <v>17.8</v>
      </c>
      <c r="I24" s="102">
        <f t="shared" si="0"/>
        <v>104.07422716716756</v>
      </c>
      <c r="J24" s="103">
        <f t="shared" si="1"/>
        <v>21.751513477938019</v>
      </c>
      <c r="K24" s="75">
        <f t="shared" si="4"/>
        <v>217.94068631305586</v>
      </c>
      <c r="L24" s="75">
        <f t="shared" si="2"/>
        <v>163.46940963461083</v>
      </c>
      <c r="M24" s="102">
        <f t="shared" si="5"/>
        <v>8.2084352485278078</v>
      </c>
      <c r="N24" s="102">
        <f t="shared" si="3"/>
        <v>256.51360151649402</v>
      </c>
      <c r="P24" s="53"/>
      <c r="Q24" s="53"/>
      <c r="R24" s="53"/>
    </row>
    <row r="25" spans="1:19">
      <c r="A25" s="101">
        <v>40413</v>
      </c>
      <c r="B25" t="s">
        <v>96</v>
      </c>
      <c r="C25">
        <v>0.68400000000000005</v>
      </c>
      <c r="D25">
        <v>306.73700000000002</v>
      </c>
      <c r="E25">
        <v>30.69</v>
      </c>
      <c r="F25">
        <v>5901</v>
      </c>
      <c r="G25">
        <v>17.8</v>
      </c>
      <c r="I25" s="102">
        <f t="shared" si="0"/>
        <v>103.35481580649467</v>
      </c>
      <c r="J25" s="103">
        <f t="shared" si="1"/>
        <v>21.601156503557387</v>
      </c>
      <c r="K25" s="75">
        <f t="shared" si="4"/>
        <v>216.43417495136566</v>
      </c>
      <c r="L25" s="75">
        <f t="shared" si="2"/>
        <v>162.33943006507977</v>
      </c>
      <c r="M25" s="102">
        <f t="shared" si="5"/>
        <v>8.151694576683532</v>
      </c>
      <c r="N25" s="102">
        <f t="shared" si="3"/>
        <v>254.74045552136039</v>
      </c>
      <c r="P25" s="53"/>
      <c r="Q25" s="53"/>
      <c r="R25" s="53"/>
    </row>
    <row r="26" spans="1:19">
      <c r="A26" s="101">
        <v>40413</v>
      </c>
      <c r="B26" t="s">
        <v>97</v>
      </c>
      <c r="C26">
        <v>0.85099999999999998</v>
      </c>
      <c r="D26">
        <v>307.803</v>
      </c>
      <c r="E26">
        <v>30.65</v>
      </c>
      <c r="F26">
        <v>5917</v>
      </c>
      <c r="G26">
        <v>17.8</v>
      </c>
      <c r="I26" s="102">
        <f t="shared" si="0"/>
        <v>103.71381649498755</v>
      </c>
      <c r="J26" s="103">
        <f t="shared" si="1"/>
        <v>21.676187647452398</v>
      </c>
      <c r="K26" s="75">
        <f t="shared" si="4"/>
        <v>217.18595431660009</v>
      </c>
      <c r="L26" s="75">
        <f t="shared" si="2"/>
        <v>162.90331251901418</v>
      </c>
      <c r="M26" s="102">
        <f t="shared" si="5"/>
        <v>8.1800093092151265</v>
      </c>
      <c r="N26" s="102">
        <f t="shared" si="3"/>
        <v>255.6252909129727</v>
      </c>
      <c r="P26" s="53"/>
      <c r="Q26" s="53"/>
      <c r="R26" s="53"/>
    </row>
    <row r="27" spans="1:19">
      <c r="A27" s="101">
        <v>40413</v>
      </c>
      <c r="B27" t="s">
        <v>98</v>
      </c>
      <c r="C27">
        <v>1.018</v>
      </c>
      <c r="D27">
        <v>307.00299999999999</v>
      </c>
      <c r="E27">
        <v>30.68</v>
      </c>
      <c r="F27">
        <v>5906</v>
      </c>
      <c r="G27">
        <v>17.8</v>
      </c>
      <c r="I27" s="102">
        <f t="shared" si="0"/>
        <v>103.44443419504144</v>
      </c>
      <c r="J27" s="103">
        <f t="shared" si="1"/>
        <v>21.619886746763658</v>
      </c>
      <c r="K27" s="75">
        <f t="shared" si="4"/>
        <v>216.62184382614655</v>
      </c>
      <c r="L27" s="75">
        <f t="shared" si="2"/>
        <v>162.48019368607322</v>
      </c>
      <c r="M27" s="102">
        <f t="shared" si="5"/>
        <v>8.1587628659179252</v>
      </c>
      <c r="N27" s="102">
        <f t="shared" si="3"/>
        <v>254.96133955993517</v>
      </c>
      <c r="P27" s="53"/>
      <c r="Q27" s="53"/>
      <c r="R27" s="53"/>
    </row>
    <row r="28" spans="1:19">
      <c r="A28" s="101">
        <v>40413</v>
      </c>
      <c r="B28" t="s">
        <v>99</v>
      </c>
      <c r="C28">
        <v>1.1850000000000001</v>
      </c>
      <c r="D28">
        <v>308.33699999999999</v>
      </c>
      <c r="E28">
        <v>30.63</v>
      </c>
      <c r="F28">
        <v>5898</v>
      </c>
      <c r="G28">
        <v>17.8</v>
      </c>
      <c r="I28" s="102">
        <f t="shared" si="0"/>
        <v>103.89384512237132</v>
      </c>
      <c r="J28" s="103">
        <f t="shared" si="1"/>
        <v>21.713813630575604</v>
      </c>
      <c r="K28" s="75">
        <f t="shared" si="4"/>
        <v>217.56295027108357</v>
      </c>
      <c r="L28" s="75">
        <f t="shared" si="2"/>
        <v>163.1860835204119</v>
      </c>
      <c r="M28" s="102">
        <f t="shared" si="5"/>
        <v>8.1942083416843978</v>
      </c>
      <c r="N28" s="102">
        <f t="shared" si="3"/>
        <v>256.06901067763744</v>
      </c>
      <c r="P28" s="53"/>
      <c r="Q28" s="53"/>
      <c r="R28" s="53"/>
    </row>
    <row r="29" spans="1:19">
      <c r="A29" s="101">
        <v>40413</v>
      </c>
      <c r="B29" t="s">
        <v>100</v>
      </c>
      <c r="C29">
        <v>1.3520000000000001</v>
      </c>
      <c r="D29">
        <v>307.26900000000001</v>
      </c>
      <c r="E29">
        <v>30.67</v>
      </c>
      <c r="F29">
        <v>5905</v>
      </c>
      <c r="G29">
        <v>17.8</v>
      </c>
      <c r="I29" s="102">
        <f t="shared" si="0"/>
        <v>103.5341403628323</v>
      </c>
      <c r="J29" s="103">
        <f t="shared" si="1"/>
        <v>21.63863533583195</v>
      </c>
      <c r="K29" s="75">
        <f t="shared" si="4"/>
        <v>216.80969651847025</v>
      </c>
      <c r="L29" s="75">
        <f t="shared" si="2"/>
        <v>162.62109518194313</v>
      </c>
      <c r="M29" s="102">
        <f t="shared" si="5"/>
        <v>8.1658380783864484</v>
      </c>
      <c r="N29" s="102">
        <f t="shared" si="3"/>
        <v>255.18243994957652</v>
      </c>
      <c r="P29" s="53"/>
      <c r="Q29" s="53"/>
      <c r="R29" s="53"/>
    </row>
    <row r="30" spans="1:19">
      <c r="A30" s="101">
        <v>40413</v>
      </c>
      <c r="B30" t="s">
        <v>101</v>
      </c>
      <c r="C30">
        <v>1.5189999999999999</v>
      </c>
      <c r="D30">
        <v>307.26900000000001</v>
      </c>
      <c r="E30">
        <v>30.67</v>
      </c>
      <c r="F30">
        <v>5900</v>
      </c>
      <c r="G30">
        <v>17.8</v>
      </c>
      <c r="I30" s="102">
        <f t="shared" si="0"/>
        <v>103.5341403628323</v>
      </c>
      <c r="J30" s="103">
        <f t="shared" si="1"/>
        <v>21.63863533583195</v>
      </c>
      <c r="K30" s="75">
        <f t="shared" si="4"/>
        <v>216.80969651847025</v>
      </c>
      <c r="L30" s="75">
        <f t="shared" si="2"/>
        <v>162.62109518194313</v>
      </c>
      <c r="M30" s="102">
        <f t="shared" si="5"/>
        <v>8.1658380783864484</v>
      </c>
      <c r="N30" s="102">
        <f t="shared" si="3"/>
        <v>255.18243994957652</v>
      </c>
      <c r="P30" s="53"/>
      <c r="Q30" s="53"/>
      <c r="R30" s="53"/>
    </row>
    <row r="31" spans="1:19">
      <c r="A31" s="101">
        <v>40413</v>
      </c>
      <c r="B31" t="s">
        <v>102</v>
      </c>
      <c r="C31">
        <v>1.6859999999999999</v>
      </c>
      <c r="D31">
        <v>308.07</v>
      </c>
      <c r="E31">
        <v>30.64</v>
      </c>
      <c r="F31">
        <v>5896</v>
      </c>
      <c r="G31">
        <v>17.8</v>
      </c>
      <c r="I31" s="102">
        <f t="shared" si="0"/>
        <v>103.80378668920451</v>
      </c>
      <c r="J31" s="103">
        <f t="shared" si="1"/>
        <v>21.694991418043742</v>
      </c>
      <c r="K31" s="75">
        <f t="shared" si="4"/>
        <v>217.37435990373817</v>
      </c>
      <c r="L31" s="75">
        <f t="shared" si="2"/>
        <v>163.04462872124492</v>
      </c>
      <c r="M31" s="102">
        <f t="shared" si="5"/>
        <v>8.18710534570398</v>
      </c>
      <c r="N31" s="102">
        <f t="shared" si="3"/>
        <v>255.84704205324937</v>
      </c>
      <c r="P31" s="53"/>
      <c r="Q31" s="53"/>
      <c r="R31" s="53"/>
    </row>
    <row r="32" spans="1:19">
      <c r="A32" s="101">
        <v>40413</v>
      </c>
      <c r="B32" t="s">
        <v>103</v>
      </c>
      <c r="C32">
        <v>1.853</v>
      </c>
      <c r="D32">
        <v>308.07</v>
      </c>
      <c r="E32">
        <v>30.64</v>
      </c>
      <c r="F32">
        <v>5891</v>
      </c>
      <c r="G32">
        <v>17.8</v>
      </c>
      <c r="I32" s="102">
        <f t="shared" si="0"/>
        <v>103.80378668920451</v>
      </c>
      <c r="J32" s="103">
        <f t="shared" si="1"/>
        <v>21.694991418043742</v>
      </c>
      <c r="K32" s="75">
        <f t="shared" si="4"/>
        <v>217.37435990373817</v>
      </c>
      <c r="L32" s="75">
        <f t="shared" si="2"/>
        <v>163.04462872124492</v>
      </c>
      <c r="M32" s="102">
        <f t="shared" si="5"/>
        <v>8.18710534570398</v>
      </c>
      <c r="N32" s="102">
        <f t="shared" si="3"/>
        <v>255.84704205324937</v>
      </c>
      <c r="P32" s="53"/>
      <c r="Q32" s="53"/>
      <c r="R32" s="53"/>
    </row>
    <row r="33" spans="1:18">
      <c r="A33" s="101">
        <v>40413</v>
      </c>
      <c r="B33" t="s">
        <v>104</v>
      </c>
      <c r="C33">
        <v>2.02</v>
      </c>
      <c r="D33">
        <v>309.14</v>
      </c>
      <c r="E33">
        <v>30.6</v>
      </c>
      <c r="F33">
        <v>5893</v>
      </c>
      <c r="G33">
        <v>17.8</v>
      </c>
      <c r="I33" s="102">
        <f t="shared" si="0"/>
        <v>104.16455101003812</v>
      </c>
      <c r="J33" s="103">
        <f t="shared" si="1"/>
        <v>21.770391161097969</v>
      </c>
      <c r="K33" s="75">
        <f t="shared" si="4"/>
        <v>218.12983247192207</v>
      </c>
      <c r="L33" s="75">
        <f t="shared" si="2"/>
        <v>163.61128131285315</v>
      </c>
      <c r="M33" s="102">
        <f t="shared" si="5"/>
        <v>8.2155591776290091</v>
      </c>
      <c r="N33" s="102">
        <f t="shared" si="3"/>
        <v>256.73622430090654</v>
      </c>
      <c r="P33" s="53"/>
      <c r="Q33" s="53"/>
      <c r="R33" s="53"/>
    </row>
    <row r="34" spans="1:18">
      <c r="A34" s="101">
        <v>40413</v>
      </c>
      <c r="B34" t="s">
        <v>105</v>
      </c>
      <c r="C34">
        <v>2.1859999999999999</v>
      </c>
      <c r="D34">
        <v>308.33699999999999</v>
      </c>
      <c r="E34">
        <v>30.63</v>
      </c>
      <c r="F34">
        <v>5882</v>
      </c>
      <c r="G34">
        <v>17.8</v>
      </c>
      <c r="I34" s="102">
        <f t="shared" si="0"/>
        <v>103.89384512237132</v>
      </c>
      <c r="J34" s="103">
        <f t="shared" si="1"/>
        <v>21.713813630575604</v>
      </c>
      <c r="K34" s="75">
        <f t="shared" si="4"/>
        <v>217.56295027108357</v>
      </c>
      <c r="L34" s="75">
        <f t="shared" si="2"/>
        <v>163.1860835204119</v>
      </c>
      <c r="M34" s="102">
        <f t="shared" si="5"/>
        <v>8.1942083416843978</v>
      </c>
      <c r="N34" s="102">
        <f t="shared" si="3"/>
        <v>256.06901067763744</v>
      </c>
      <c r="P34" s="53"/>
      <c r="Q34" s="53"/>
      <c r="R34" s="53"/>
    </row>
    <row r="35" spans="1:18">
      <c r="A35" s="101">
        <v>40413</v>
      </c>
      <c r="B35" t="s">
        <v>106</v>
      </c>
      <c r="C35">
        <v>2.3530000000000002</v>
      </c>
      <c r="D35">
        <v>311.024</v>
      </c>
      <c r="E35">
        <v>30.53</v>
      </c>
      <c r="F35">
        <v>5892</v>
      </c>
      <c r="G35">
        <v>17.8</v>
      </c>
      <c r="I35" s="102">
        <f t="shared" si="0"/>
        <v>104.79930806170316</v>
      </c>
      <c r="J35" s="103">
        <f t="shared" si="1"/>
        <v>21.903055384895961</v>
      </c>
      <c r="K35" s="75">
        <f t="shared" si="4"/>
        <v>219.4590701828082</v>
      </c>
      <c r="L35" s="75">
        <f t="shared" si="2"/>
        <v>164.60829434212522</v>
      </c>
      <c r="M35" s="102">
        <f t="shared" si="5"/>
        <v>8.2656230820072736</v>
      </c>
      <c r="N35" s="102">
        <f t="shared" si="3"/>
        <v>258.30072131272732</v>
      </c>
      <c r="P35" s="53"/>
      <c r="Q35" s="53"/>
      <c r="R35" s="53"/>
    </row>
    <row r="36" spans="1:18">
      <c r="A36" s="101">
        <v>40413</v>
      </c>
      <c r="B36" t="s">
        <v>107</v>
      </c>
      <c r="C36">
        <v>2.52</v>
      </c>
      <c r="D36">
        <v>307.00299999999999</v>
      </c>
      <c r="E36">
        <v>30.68</v>
      </c>
      <c r="F36">
        <v>5876</v>
      </c>
      <c r="G36">
        <v>17.8</v>
      </c>
      <c r="I36" s="102">
        <f t="shared" si="0"/>
        <v>103.44443419504144</v>
      </c>
      <c r="J36" s="103">
        <f t="shared" si="1"/>
        <v>21.619886746763658</v>
      </c>
      <c r="K36" s="75">
        <f t="shared" si="4"/>
        <v>216.62184382614655</v>
      </c>
      <c r="L36" s="75">
        <f t="shared" si="2"/>
        <v>162.48019368607322</v>
      </c>
      <c r="M36" s="102">
        <f t="shared" si="5"/>
        <v>8.1587628659179252</v>
      </c>
      <c r="N36" s="102">
        <f t="shared" si="3"/>
        <v>254.96133955993517</v>
      </c>
      <c r="P36" s="53"/>
      <c r="Q36" s="53"/>
      <c r="R36" s="53"/>
    </row>
    <row r="37" spans="1:18">
      <c r="A37" s="101">
        <v>40413</v>
      </c>
      <c r="B37" t="s">
        <v>108</v>
      </c>
      <c r="C37">
        <v>2.6869999999999998</v>
      </c>
      <c r="D37">
        <v>310.75400000000002</v>
      </c>
      <c r="E37">
        <v>30.54</v>
      </c>
      <c r="F37">
        <v>5884</v>
      </c>
      <c r="G37">
        <v>17.8</v>
      </c>
      <c r="I37" s="102">
        <f t="shared" si="0"/>
        <v>104.70836086547396</v>
      </c>
      <c r="J37" s="103">
        <f t="shared" si="1"/>
        <v>21.884047420884059</v>
      </c>
      <c r="K37" s="75">
        <f t="shared" ref="K37:K42" si="6">($B$9-EXP(52.57-6690.9/(273.15+G37)-4.681*LN(273.15+G37)))*I37/100*0.2095</f>
        <v>219.26861866657836</v>
      </c>
      <c r="L37" s="75">
        <f t="shared" si="2"/>
        <v>164.46544356263658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8.2584499884220222</v>
      </c>
      <c r="N37" s="102">
        <f t="shared" si="3"/>
        <v>258.07656213818819</v>
      </c>
      <c r="P37" s="53"/>
      <c r="Q37" s="53"/>
      <c r="R37" s="53"/>
    </row>
    <row r="38" spans="1:18">
      <c r="A38" s="101">
        <v>40413</v>
      </c>
      <c r="B38" t="s">
        <v>109</v>
      </c>
      <c r="C38">
        <v>2.8540000000000001</v>
      </c>
      <c r="D38">
        <v>312.37799999999999</v>
      </c>
      <c r="E38">
        <v>30.48</v>
      </c>
      <c r="F38">
        <v>5883</v>
      </c>
      <c r="G38">
        <v>17.8</v>
      </c>
      <c r="I38" s="102">
        <f t="shared" si="0"/>
        <v>105.25538915398778</v>
      </c>
      <c r="J38" s="103">
        <f t="shared" si="1"/>
        <v>21.998376333183447</v>
      </c>
      <c r="K38" s="75">
        <f t="shared" si="6"/>
        <v>220.41414454629361</v>
      </c>
      <c r="L38" s="75">
        <f t="shared" si="2"/>
        <v>165.32466100590571</v>
      </c>
      <c r="M38" s="102">
        <f t="shared" si="7"/>
        <v>8.301594640153775</v>
      </c>
      <c r="N38" s="102">
        <f t="shared" si="3"/>
        <v>259.42483250480547</v>
      </c>
      <c r="P38" s="53"/>
      <c r="Q38" s="53"/>
      <c r="R38" s="53"/>
    </row>
    <row r="39" spans="1:18">
      <c r="A39" s="101">
        <v>40413</v>
      </c>
      <c r="B39" t="s">
        <v>110</v>
      </c>
      <c r="C39">
        <v>3.0209999999999999</v>
      </c>
      <c r="D39">
        <v>308.87200000000001</v>
      </c>
      <c r="E39">
        <v>30.61</v>
      </c>
      <c r="F39">
        <v>5869</v>
      </c>
      <c r="G39">
        <v>17.8</v>
      </c>
      <c r="I39" s="102">
        <f t="shared" si="0"/>
        <v>104.07422716716756</v>
      </c>
      <c r="J39" s="103">
        <f t="shared" si="1"/>
        <v>21.751513477938019</v>
      </c>
      <c r="K39" s="75">
        <f t="shared" si="6"/>
        <v>217.94068631305586</v>
      </c>
      <c r="L39" s="75">
        <f t="shared" si="2"/>
        <v>163.46940963461083</v>
      </c>
      <c r="M39" s="102">
        <f t="shared" si="7"/>
        <v>8.2084352485278078</v>
      </c>
      <c r="N39" s="102">
        <f t="shared" si="3"/>
        <v>256.51360151649402</v>
      </c>
      <c r="P39" s="53"/>
      <c r="Q39" s="53"/>
      <c r="R39" s="53"/>
    </row>
    <row r="40" spans="1:18">
      <c r="A40" s="101">
        <v>40413</v>
      </c>
      <c r="B40" t="s">
        <v>111</v>
      </c>
      <c r="C40">
        <v>3.1880000000000002</v>
      </c>
      <c r="D40">
        <v>309.14</v>
      </c>
      <c r="E40">
        <v>30.6</v>
      </c>
      <c r="F40">
        <v>5883</v>
      </c>
      <c r="G40">
        <v>17.8</v>
      </c>
      <c r="I40" s="102">
        <f t="shared" si="0"/>
        <v>104.16455101003812</v>
      </c>
      <c r="J40" s="103">
        <f t="shared" si="1"/>
        <v>21.770391161097969</v>
      </c>
      <c r="K40" s="75">
        <f t="shared" si="6"/>
        <v>218.12983247192207</v>
      </c>
      <c r="L40" s="75">
        <f t="shared" si="2"/>
        <v>163.61128131285315</v>
      </c>
      <c r="M40" s="102">
        <f t="shared" si="7"/>
        <v>8.2155591776290091</v>
      </c>
      <c r="N40" s="102">
        <f t="shared" si="3"/>
        <v>256.73622430090654</v>
      </c>
      <c r="P40" s="53"/>
      <c r="Q40" s="53"/>
      <c r="R40" s="53"/>
    </row>
    <row r="41" spans="1:18">
      <c r="A41" s="101">
        <v>40413</v>
      </c>
      <c r="B41" t="s">
        <v>112</v>
      </c>
      <c r="C41">
        <v>3.355</v>
      </c>
      <c r="D41">
        <v>309.94600000000003</v>
      </c>
      <c r="E41">
        <v>30.57</v>
      </c>
      <c r="F41">
        <v>5878</v>
      </c>
      <c r="G41">
        <v>17.8</v>
      </c>
      <c r="I41" s="102">
        <f t="shared" si="0"/>
        <v>104.43605521165023</v>
      </c>
      <c r="J41" s="103">
        <f t="shared" si="1"/>
        <v>21.827135539234895</v>
      </c>
      <c r="K41" s="75">
        <f t="shared" si="6"/>
        <v>218.69838641315076</v>
      </c>
      <c r="L41" s="75">
        <f t="shared" si="2"/>
        <v>164.03773301716953</v>
      </c>
      <c r="M41" s="102">
        <f t="shared" si="7"/>
        <v>8.2369729773688469</v>
      </c>
      <c r="N41" s="102">
        <f t="shared" si="3"/>
        <v>257.40540554277646</v>
      </c>
      <c r="P41" s="53"/>
      <c r="Q41" s="53"/>
      <c r="R41" s="53"/>
    </row>
    <row r="42" spans="1:18">
      <c r="A42" s="101">
        <v>40413</v>
      </c>
      <c r="B42" t="s">
        <v>113</v>
      </c>
      <c r="C42">
        <v>3.5219999999999998</v>
      </c>
      <c r="D42">
        <v>311.16000000000003</v>
      </c>
      <c r="E42">
        <v>30.48</v>
      </c>
      <c r="F42">
        <v>5875</v>
      </c>
      <c r="G42">
        <v>17.899999999999999</v>
      </c>
      <c r="I42" s="102">
        <f t="shared" si="0"/>
        <v>105.06023982827779</v>
      </c>
      <c r="J42" s="103">
        <f t="shared" si="1"/>
        <v>21.957590124110055</v>
      </c>
      <c r="K42" s="75">
        <f t="shared" si="6"/>
        <v>219.97709228369658</v>
      </c>
      <c r="L42" s="75">
        <f t="shared" si="2"/>
        <v>164.9968439445077</v>
      </c>
      <c r="M42" s="102">
        <f t="shared" si="7"/>
        <v>8.2705743164967931</v>
      </c>
      <c r="N42" s="102">
        <f t="shared" si="3"/>
        <v>258.4554473905248</v>
      </c>
      <c r="P42" s="53"/>
      <c r="Q42" s="53"/>
      <c r="R42" s="53"/>
    </row>
    <row r="43" spans="1:18" ht="24">
      <c r="A43" s="101">
        <v>40413</v>
      </c>
      <c r="B43" t="s">
        <v>114</v>
      </c>
      <c r="C43">
        <v>3.6890000000000001</v>
      </c>
      <c r="D43">
        <v>308.202</v>
      </c>
      <c r="E43">
        <v>30.59</v>
      </c>
      <c r="F43">
        <v>5860</v>
      </c>
      <c r="G43">
        <v>17.899999999999999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104.06160790934402</v>
      </c>
      <c r="J43" s="103">
        <f t="shared" si="1"/>
        <v>21.7488760530529</v>
      </c>
      <c r="K43" s="75">
        <f t="shared" ref="K43:K83" si="9">($B$9-EXP(52.57-6690.9/(273.15+G43)-4.681*LN(273.15+G43)))*I43/100*0.2095</f>
        <v>217.88613812113422</v>
      </c>
      <c r="L43" s="75">
        <f t="shared" si="2"/>
        <v>163.42849501292676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8.1919598043476931</v>
      </c>
      <c r="N43" s="102">
        <f t="shared" si="3"/>
        <v>255.99874388586542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115</v>
      </c>
      <c r="C44">
        <v>3.8559999999999999</v>
      </c>
      <c r="D44">
        <v>306.86799999999999</v>
      </c>
      <c r="E44">
        <v>30.64</v>
      </c>
      <c r="F44">
        <v>5863</v>
      </c>
      <c r="G44">
        <v>17.899999999999999</v>
      </c>
      <c r="I44" s="102">
        <f t="shared" si="8"/>
        <v>103.61123994084052</v>
      </c>
      <c r="J44" s="103">
        <f t="shared" si="1"/>
        <v>21.654749147635666</v>
      </c>
      <c r="K44" s="75">
        <f t="shared" si="9"/>
        <v>216.94314925749705</v>
      </c>
      <c r="L44" s="75">
        <f t="shared" si="2"/>
        <v>162.72119324454857</v>
      </c>
      <c r="M44" s="102">
        <f t="shared" si="10"/>
        <v>8.1565058423220371</v>
      </c>
      <c r="N44" s="102">
        <f t="shared" si="3"/>
        <v>254.89080757256366</v>
      </c>
      <c r="P44" s="110" t="s">
        <v>88</v>
      </c>
      <c r="Q44" s="53">
        <f>0.202*61+254.15</f>
        <v>266.47199999999998</v>
      </c>
      <c r="R44" s="110" t="s">
        <v>79</v>
      </c>
    </row>
    <row r="45" spans="1:18" ht="24">
      <c r="A45" s="101">
        <v>40413</v>
      </c>
      <c r="B45" t="s">
        <v>116</v>
      </c>
      <c r="C45">
        <v>4.0220000000000002</v>
      </c>
      <c r="D45">
        <v>308.738</v>
      </c>
      <c r="E45">
        <v>30.57</v>
      </c>
      <c r="F45">
        <v>5873</v>
      </c>
      <c r="G45">
        <v>17.899999999999999</v>
      </c>
      <c r="I45" s="102">
        <f t="shared" si="8"/>
        <v>104.24237488991308</v>
      </c>
      <c r="J45" s="103">
        <f t="shared" si="1"/>
        <v>21.786656351991834</v>
      </c>
      <c r="K45" s="75">
        <f t="shared" si="9"/>
        <v>218.26463140109891</v>
      </c>
      <c r="L45" s="75">
        <f t="shared" si="2"/>
        <v>163.712389103898</v>
      </c>
      <c r="M45" s="102">
        <f t="shared" si="10"/>
        <v>8.2061901806461766</v>
      </c>
      <c r="N45" s="102">
        <f t="shared" si="3"/>
        <v>256.44344314519304</v>
      </c>
      <c r="P45" s="110" t="s">
        <v>83</v>
      </c>
      <c r="Q45" s="53">
        <f>0.202*1+254.15</f>
        <v>254.352</v>
      </c>
      <c r="R45" s="110" t="s">
        <v>80</v>
      </c>
    </row>
    <row r="46" spans="1:18" ht="39" customHeight="1">
      <c r="A46" s="101">
        <v>40413</v>
      </c>
      <c r="B46" t="s">
        <v>117</v>
      </c>
      <c r="C46">
        <v>4.1890000000000001</v>
      </c>
      <c r="D46">
        <v>308.202</v>
      </c>
      <c r="E46">
        <v>30.59</v>
      </c>
      <c r="F46">
        <v>5854</v>
      </c>
      <c r="G46">
        <v>17.899999999999999</v>
      </c>
      <c r="I46" s="102">
        <f t="shared" si="8"/>
        <v>104.06160790934402</v>
      </c>
      <c r="J46" s="103">
        <f t="shared" si="1"/>
        <v>21.7488760530529</v>
      </c>
      <c r="K46" s="75">
        <f t="shared" si="9"/>
        <v>217.88613812113422</v>
      </c>
      <c r="L46" s="75">
        <f t="shared" si="2"/>
        <v>163.42849501292676</v>
      </c>
      <c r="M46" s="102">
        <f t="shared" si="10"/>
        <v>8.1919598043476931</v>
      </c>
      <c r="N46" s="102">
        <f t="shared" si="3"/>
        <v>255.99874388586542</v>
      </c>
      <c r="P46" s="110" t="s">
        <v>89</v>
      </c>
      <c r="Q46" s="111">
        <f>Q44-Q45</f>
        <v>12.119999999999976</v>
      </c>
      <c r="R46" s="110" t="s">
        <v>90</v>
      </c>
    </row>
    <row r="47" spans="1:18" ht="40.5" customHeight="1">
      <c r="A47" s="101">
        <v>40413</v>
      </c>
      <c r="B47" t="s">
        <v>118</v>
      </c>
      <c r="C47">
        <v>4.3559999999999999</v>
      </c>
      <c r="D47">
        <v>308.47000000000003</v>
      </c>
      <c r="E47">
        <v>30.58</v>
      </c>
      <c r="F47">
        <v>5858</v>
      </c>
      <c r="G47">
        <v>17.899999999999999</v>
      </c>
      <c r="I47" s="102">
        <f t="shared" si="8"/>
        <v>104.15194701282803</v>
      </c>
      <c r="J47" s="103">
        <f t="shared" si="1"/>
        <v>21.767756925681056</v>
      </c>
      <c r="K47" s="75">
        <f t="shared" si="9"/>
        <v>218.07529182320468</v>
      </c>
      <c r="L47" s="75">
        <f t="shared" si="2"/>
        <v>163.57037234905317</v>
      </c>
      <c r="M47" s="102">
        <f t="shared" si="10"/>
        <v>8.1990714982698787</v>
      </c>
      <c r="N47" s="102">
        <f t="shared" si="3"/>
        <v>256.22098432093372</v>
      </c>
      <c r="P47" s="109" t="s">
        <v>85</v>
      </c>
      <c r="Q47" s="53"/>
      <c r="R47" s="53"/>
    </row>
    <row r="48" spans="1:18">
      <c r="A48" s="101">
        <v>40413</v>
      </c>
      <c r="B48" t="s">
        <v>119</v>
      </c>
      <c r="C48">
        <v>4.5229999999999997</v>
      </c>
      <c r="D48">
        <v>310.35000000000002</v>
      </c>
      <c r="E48">
        <v>30.51</v>
      </c>
      <c r="F48">
        <v>5864</v>
      </c>
      <c r="G48">
        <v>17.899999999999999</v>
      </c>
      <c r="I48" s="102">
        <f t="shared" si="8"/>
        <v>104.78681291806664</v>
      </c>
      <c r="J48" s="103">
        <f t="shared" si="1"/>
        <v>21.900443899875928</v>
      </c>
      <c r="K48" s="75">
        <f t="shared" si="9"/>
        <v>219.40458591250729</v>
      </c>
      <c r="L48" s="75">
        <f t="shared" si="2"/>
        <v>164.56742766573205</v>
      </c>
      <c r="M48" s="102">
        <f t="shared" si="10"/>
        <v>8.2490495457107418</v>
      </c>
      <c r="N48" s="102">
        <f t="shared" si="3"/>
        <v>257.78279830346071</v>
      </c>
    </row>
    <row r="49" spans="1:14">
      <c r="A49" s="101">
        <v>40413</v>
      </c>
      <c r="B49" t="s">
        <v>120</v>
      </c>
      <c r="C49">
        <v>4.6900000000000004</v>
      </c>
      <c r="D49">
        <v>307.935</v>
      </c>
      <c r="E49">
        <v>30.6</v>
      </c>
      <c r="F49">
        <v>5851</v>
      </c>
      <c r="G49">
        <v>17.899999999999999</v>
      </c>
      <c r="I49" s="102">
        <f t="shared" si="8"/>
        <v>103.9713574634266</v>
      </c>
      <c r="J49" s="103">
        <f t="shared" si="1"/>
        <v>21.730013709856156</v>
      </c>
      <c r="K49" s="75">
        <f t="shared" si="9"/>
        <v>217.69717005193243</v>
      </c>
      <c r="L49" s="75">
        <f t="shared" si="2"/>
        <v>163.28675691328695</v>
      </c>
      <c r="M49" s="102">
        <f t="shared" si="10"/>
        <v>8.1848550897451275</v>
      </c>
      <c r="N49" s="102">
        <f t="shared" si="3"/>
        <v>255.77672155453524</v>
      </c>
    </row>
    <row r="50" spans="1:14">
      <c r="A50" s="101">
        <v>40413</v>
      </c>
      <c r="B50" t="s">
        <v>121</v>
      </c>
      <c r="C50">
        <v>4.8570000000000002</v>
      </c>
      <c r="D50">
        <v>311.43099999999998</v>
      </c>
      <c r="E50">
        <v>30.47</v>
      </c>
      <c r="F50">
        <v>5851</v>
      </c>
      <c r="G50">
        <v>17.899999999999999</v>
      </c>
      <c r="I50" s="102">
        <f t="shared" si="8"/>
        <v>105.15156186191454</v>
      </c>
      <c r="J50" s="103">
        <f t="shared" si="1"/>
        <v>21.976676429140138</v>
      </c>
      <c r="K50" s="75">
        <f t="shared" si="9"/>
        <v>220.16830406327833</v>
      </c>
      <c r="L50" s="75">
        <f t="shared" si="2"/>
        <v>165.14026496998119</v>
      </c>
      <c r="M50" s="102">
        <f t="shared" si="10"/>
        <v>8.2777633888533853</v>
      </c>
      <c r="N50" s="102">
        <f t="shared" si="3"/>
        <v>258.6801059016683</v>
      </c>
    </row>
    <row r="51" spans="1:14">
      <c r="A51" s="101">
        <v>40413</v>
      </c>
      <c r="B51" t="s">
        <v>122</v>
      </c>
      <c r="C51">
        <v>5.024</v>
      </c>
      <c r="D51">
        <v>313.33100000000002</v>
      </c>
      <c r="E51">
        <v>30.4</v>
      </c>
      <c r="F51">
        <v>5850</v>
      </c>
      <c r="G51">
        <v>17.899999999999999</v>
      </c>
      <c r="I51" s="102">
        <f t="shared" si="8"/>
        <v>105.79334445108459</v>
      </c>
      <c r="J51" s="103">
        <f t="shared" si="1"/>
        <v>22.110808990276677</v>
      </c>
      <c r="K51" s="75">
        <f t="shared" si="9"/>
        <v>221.5120804345743</v>
      </c>
      <c r="L51" s="75">
        <f t="shared" si="2"/>
        <v>166.14818292147905</v>
      </c>
      <c r="M51" s="102">
        <f t="shared" si="10"/>
        <v>8.3282859329427623</v>
      </c>
      <c r="N51" s="102">
        <f t="shared" si="3"/>
        <v>260.25893540446134</v>
      </c>
    </row>
    <row r="52" spans="1:14">
      <c r="A52" s="101">
        <v>40413</v>
      </c>
      <c r="B52" t="s">
        <v>123</v>
      </c>
      <c r="C52">
        <v>5.1909999999999998</v>
      </c>
      <c r="D52">
        <v>311.16000000000003</v>
      </c>
      <c r="E52">
        <v>30.48</v>
      </c>
      <c r="F52">
        <v>5841</v>
      </c>
      <c r="G52">
        <v>17.899999999999999</v>
      </c>
      <c r="I52" s="102">
        <f t="shared" si="8"/>
        <v>105.06023982827779</v>
      </c>
      <c r="J52" s="103">
        <f t="shared" si="1"/>
        <v>21.957590124110055</v>
      </c>
      <c r="K52" s="75">
        <f t="shared" si="9"/>
        <v>219.97709228369658</v>
      </c>
      <c r="L52" s="75">
        <f t="shared" si="2"/>
        <v>164.9968439445077</v>
      </c>
      <c r="M52" s="102">
        <f t="shared" si="10"/>
        <v>8.2705743164967931</v>
      </c>
      <c r="N52" s="102">
        <f t="shared" si="3"/>
        <v>258.4554473905248</v>
      </c>
    </row>
    <row r="53" spans="1:14">
      <c r="A53" s="101">
        <v>40413</v>
      </c>
      <c r="B53" t="s">
        <v>124</v>
      </c>
      <c r="C53">
        <v>5.3579999999999997</v>
      </c>
      <c r="D53">
        <v>312.51499999999999</v>
      </c>
      <c r="E53">
        <v>30.43</v>
      </c>
      <c r="F53">
        <v>5842</v>
      </c>
      <c r="G53">
        <v>17.899999999999999</v>
      </c>
      <c r="I53" s="102">
        <f t="shared" si="8"/>
        <v>105.51775179482328</v>
      </c>
      <c r="J53" s="103">
        <f t="shared" si="1"/>
        <v>22.053210125118067</v>
      </c>
      <c r="K53" s="75">
        <f t="shared" si="9"/>
        <v>220.93503938385717</v>
      </c>
      <c r="L53" s="75">
        <f t="shared" si="2"/>
        <v>165.7153653439471</v>
      </c>
      <c r="M53" s="102">
        <f t="shared" si="10"/>
        <v>8.3065906698402259</v>
      </c>
      <c r="N53" s="102">
        <f t="shared" si="3"/>
        <v>259.58095843250703</v>
      </c>
    </row>
    <row r="54" spans="1:14">
      <c r="A54" s="101">
        <v>40413</v>
      </c>
      <c r="B54" t="s">
        <v>125</v>
      </c>
      <c r="C54">
        <v>5.5250000000000004</v>
      </c>
      <c r="D54">
        <v>313.05900000000003</v>
      </c>
      <c r="E54">
        <v>30.41</v>
      </c>
      <c r="F54">
        <v>5840</v>
      </c>
      <c r="G54">
        <v>17.899999999999999</v>
      </c>
      <c r="I54" s="102">
        <f t="shared" si="8"/>
        <v>105.70138949881807</v>
      </c>
      <c r="J54" s="103">
        <f t="shared" si="1"/>
        <v>22.091590405252976</v>
      </c>
      <c r="K54" s="75">
        <f t="shared" si="9"/>
        <v>221.31954343814502</v>
      </c>
      <c r="L54" s="75">
        <f t="shared" si="2"/>
        <v>166.00376789888017</v>
      </c>
      <c r="M54" s="102">
        <f t="shared" si="10"/>
        <v>8.3210470358325583</v>
      </c>
      <c r="N54" s="102">
        <f t="shared" si="3"/>
        <v>260.03271986976745</v>
      </c>
    </row>
    <row r="55" spans="1:14">
      <c r="A55" s="101">
        <v>40413</v>
      </c>
      <c r="B55" t="s">
        <v>126</v>
      </c>
      <c r="C55">
        <v>5.6920000000000002</v>
      </c>
      <c r="D55">
        <v>314.14999999999998</v>
      </c>
      <c r="E55">
        <v>30.37</v>
      </c>
      <c r="F55">
        <v>5836</v>
      </c>
      <c r="G55">
        <v>17.899999999999999</v>
      </c>
      <c r="I55" s="102">
        <f t="shared" si="8"/>
        <v>106.06975514024019</v>
      </c>
      <c r="J55" s="103">
        <f t="shared" si="1"/>
        <v>22.168578824310199</v>
      </c>
      <c r="K55" s="75">
        <f t="shared" si="9"/>
        <v>222.09083429784323</v>
      </c>
      <c r="L55" s="75">
        <f t="shared" si="2"/>
        <v>166.58228521762592</v>
      </c>
      <c r="M55" s="102">
        <f t="shared" si="10"/>
        <v>8.3500455934030082</v>
      </c>
      <c r="N55" s="102">
        <f t="shared" si="3"/>
        <v>260.93892479384402</v>
      </c>
    </row>
    <row r="56" spans="1:14">
      <c r="A56" s="101">
        <v>40413</v>
      </c>
      <c r="B56" t="s">
        <v>127</v>
      </c>
      <c r="C56">
        <v>5.8579999999999997</v>
      </c>
      <c r="D56">
        <v>315.245</v>
      </c>
      <c r="E56">
        <v>30.33</v>
      </c>
      <c r="F56">
        <v>5840</v>
      </c>
      <c r="G56">
        <v>17.899999999999999</v>
      </c>
      <c r="I56" s="102">
        <f t="shared" si="8"/>
        <v>106.43958080432688</v>
      </c>
      <c r="J56" s="103">
        <f t="shared" si="1"/>
        <v>22.245872388104317</v>
      </c>
      <c r="K56" s="75">
        <f t="shared" si="9"/>
        <v>222.86518218026433</v>
      </c>
      <c r="L56" s="75">
        <f t="shared" si="2"/>
        <v>167.16309549831558</v>
      </c>
      <c r="M56" s="102">
        <f t="shared" si="10"/>
        <v>8.3791590871850161</v>
      </c>
      <c r="N56" s="102">
        <f t="shared" si="3"/>
        <v>261.84872147453177</v>
      </c>
    </row>
    <row r="57" spans="1:14">
      <c r="A57" s="101">
        <v>40413</v>
      </c>
      <c r="B57" t="s">
        <v>128</v>
      </c>
      <c r="C57">
        <v>6.0259999999999998</v>
      </c>
      <c r="D57">
        <v>312.51499999999999</v>
      </c>
      <c r="E57">
        <v>30.43</v>
      </c>
      <c r="F57">
        <v>5836</v>
      </c>
      <c r="G57">
        <v>17.899999999999999</v>
      </c>
      <c r="I57" s="102">
        <f t="shared" si="8"/>
        <v>105.51775179482328</v>
      </c>
      <c r="J57" s="103">
        <f t="shared" si="1"/>
        <v>22.053210125118067</v>
      </c>
      <c r="K57" s="75">
        <f t="shared" si="9"/>
        <v>220.93503938385717</v>
      </c>
      <c r="L57" s="75">
        <f t="shared" si="2"/>
        <v>165.7153653439471</v>
      </c>
      <c r="M57" s="102">
        <f t="shared" si="10"/>
        <v>8.3065906698402259</v>
      </c>
      <c r="N57" s="102">
        <f t="shared" si="3"/>
        <v>259.58095843250703</v>
      </c>
    </row>
    <row r="58" spans="1:14">
      <c r="A58" s="101">
        <v>40413</v>
      </c>
      <c r="B58" t="s">
        <v>129</v>
      </c>
      <c r="C58">
        <v>6.1920000000000002</v>
      </c>
      <c r="D58">
        <v>314.14999999999998</v>
      </c>
      <c r="E58">
        <v>30.37</v>
      </c>
      <c r="F58">
        <v>5836</v>
      </c>
      <c r="G58">
        <v>17.899999999999999</v>
      </c>
      <c r="I58" s="102">
        <f t="shared" si="8"/>
        <v>106.06975514024019</v>
      </c>
      <c r="J58" s="103">
        <f t="shared" si="1"/>
        <v>22.168578824310199</v>
      </c>
      <c r="K58" s="75">
        <f t="shared" si="9"/>
        <v>222.09083429784323</v>
      </c>
      <c r="L58" s="75">
        <f t="shared" si="2"/>
        <v>166.58228521762592</v>
      </c>
      <c r="M58" s="102">
        <f t="shared" si="10"/>
        <v>8.3500455934030082</v>
      </c>
      <c r="N58" s="102">
        <f t="shared" si="3"/>
        <v>260.93892479384402</v>
      </c>
    </row>
    <row r="59" spans="1:14">
      <c r="A59" s="101">
        <v>40413</v>
      </c>
      <c r="B59" t="s">
        <v>130</v>
      </c>
      <c r="C59">
        <v>6.359</v>
      </c>
      <c r="D59">
        <v>316.07</v>
      </c>
      <c r="E59">
        <v>30.3</v>
      </c>
      <c r="F59">
        <v>5829</v>
      </c>
      <c r="G59">
        <v>17.899999999999999</v>
      </c>
      <c r="I59" s="102">
        <f t="shared" si="8"/>
        <v>106.71791281910554</v>
      </c>
      <c r="J59" s="103">
        <f t="shared" si="1"/>
        <v>22.304043779193059</v>
      </c>
      <c r="K59" s="75">
        <f t="shared" si="9"/>
        <v>223.44795895100603</v>
      </c>
      <c r="L59" s="75">
        <f t="shared" si="2"/>
        <v>167.60021523154919</v>
      </c>
      <c r="M59" s="102">
        <f t="shared" si="10"/>
        <v>8.4010699986454291</v>
      </c>
      <c r="N59" s="102">
        <f t="shared" si="3"/>
        <v>262.53343745766966</v>
      </c>
    </row>
    <row r="60" spans="1:14">
      <c r="A60" s="101">
        <v>40413</v>
      </c>
      <c r="B60" t="s">
        <v>131</v>
      </c>
      <c r="C60">
        <v>6.5259999999999998</v>
      </c>
      <c r="D60">
        <v>313.87700000000001</v>
      </c>
      <c r="E60">
        <v>30.38</v>
      </c>
      <c r="F60">
        <v>5823</v>
      </c>
      <c r="G60">
        <v>17.899999999999999</v>
      </c>
      <c r="I60" s="102">
        <f t="shared" si="8"/>
        <v>105.97752715229713</v>
      </c>
      <c r="J60" s="103">
        <f t="shared" si="1"/>
        <v>22.149303174830099</v>
      </c>
      <c r="K60" s="75">
        <f t="shared" si="9"/>
        <v>221.89772561421518</v>
      </c>
      <c r="L60" s="75">
        <f t="shared" si="2"/>
        <v>166.4374413931798</v>
      </c>
      <c r="M60" s="102">
        <f t="shared" si="10"/>
        <v>8.3427852023207993</v>
      </c>
      <c r="N60" s="102">
        <f t="shared" si="3"/>
        <v>260.71203757252499</v>
      </c>
    </row>
    <row r="61" spans="1:14">
      <c r="A61" s="101">
        <v>40413</v>
      </c>
      <c r="B61" t="s">
        <v>132</v>
      </c>
      <c r="C61">
        <v>6.6929999999999996</v>
      </c>
      <c r="D61">
        <v>313.60399999999998</v>
      </c>
      <c r="E61">
        <v>30.39</v>
      </c>
      <c r="F61">
        <v>5830</v>
      </c>
      <c r="G61">
        <v>17.899999999999999</v>
      </c>
      <c r="I61" s="102">
        <f t="shared" si="8"/>
        <v>105.88539029577487</v>
      </c>
      <c r="J61" s="103">
        <f t="shared" si="1"/>
        <v>22.130046571816948</v>
      </c>
      <c r="K61" s="75">
        <f t="shared" si="9"/>
        <v>221.70480774325793</v>
      </c>
      <c r="L61" s="75">
        <f t="shared" si="2"/>
        <v>166.29274069040213</v>
      </c>
      <c r="M61" s="102">
        <f t="shared" si="10"/>
        <v>8.335531985305483</v>
      </c>
      <c r="N61" s="102">
        <f t="shared" si="3"/>
        <v>260.48537454079633</v>
      </c>
    </row>
    <row r="62" spans="1:14">
      <c r="A62" s="101">
        <v>40413</v>
      </c>
      <c r="B62" t="s">
        <v>133</v>
      </c>
      <c r="C62">
        <v>6.86</v>
      </c>
      <c r="D62">
        <v>314.423</v>
      </c>
      <c r="E62">
        <v>30.36</v>
      </c>
      <c r="F62">
        <v>5821</v>
      </c>
      <c r="G62">
        <v>17.899999999999999</v>
      </c>
      <c r="I62" s="102">
        <f t="shared" si="8"/>
        <v>106.16207437937342</v>
      </c>
      <c r="J62" s="103">
        <f t="shared" si="1"/>
        <v>22.187873545289044</v>
      </c>
      <c r="K62" s="75">
        <f t="shared" si="9"/>
        <v>222.28413404491761</v>
      </c>
      <c r="L62" s="75">
        <f t="shared" si="2"/>
        <v>166.72727235183811</v>
      </c>
      <c r="M62" s="102">
        <f t="shared" si="10"/>
        <v>8.357313167980621</v>
      </c>
      <c r="N62" s="102">
        <f t="shared" si="3"/>
        <v>261.16603649939441</v>
      </c>
    </row>
    <row r="63" spans="1:14">
      <c r="A63" s="101">
        <v>40413</v>
      </c>
      <c r="B63" t="s">
        <v>134</v>
      </c>
      <c r="C63">
        <v>7.0270000000000001</v>
      </c>
      <c r="D63">
        <v>315.79500000000002</v>
      </c>
      <c r="E63">
        <v>30.31</v>
      </c>
      <c r="F63">
        <v>5817</v>
      </c>
      <c r="G63">
        <v>17.899999999999999</v>
      </c>
      <c r="I63" s="102">
        <f t="shared" si="8"/>
        <v>106.62504354751378</v>
      </c>
      <c r="J63" s="103">
        <f t="shared" si="1"/>
        <v>22.284634101430377</v>
      </c>
      <c r="K63" s="75">
        <f t="shared" si="9"/>
        <v>223.25350753569754</v>
      </c>
      <c r="L63" s="75">
        <f t="shared" si="2"/>
        <v>167.45436427273631</v>
      </c>
      <c r="M63" s="102">
        <f t="shared" si="10"/>
        <v>8.3937591242968264</v>
      </c>
      <c r="N63" s="102">
        <f t="shared" si="3"/>
        <v>262.30497263427583</v>
      </c>
    </row>
    <row r="64" spans="1:14">
      <c r="A64" s="101">
        <v>40413</v>
      </c>
      <c r="B64" t="s">
        <v>135</v>
      </c>
      <c r="C64">
        <v>7.194</v>
      </c>
      <c r="D64">
        <v>316.07</v>
      </c>
      <c r="E64">
        <v>30.3</v>
      </c>
      <c r="F64">
        <v>5820</v>
      </c>
      <c r="G64">
        <v>17.899999999999999</v>
      </c>
      <c r="I64" s="102">
        <f t="shared" si="8"/>
        <v>106.71791281910554</v>
      </c>
      <c r="J64" s="103">
        <f t="shared" si="1"/>
        <v>22.304043779193059</v>
      </c>
      <c r="K64" s="75">
        <f t="shared" si="9"/>
        <v>223.44795895100603</v>
      </c>
      <c r="L64" s="75">
        <f t="shared" si="2"/>
        <v>167.60021523154919</v>
      </c>
      <c r="M64" s="102">
        <f t="shared" si="10"/>
        <v>8.4010699986454291</v>
      </c>
      <c r="N64" s="102">
        <f t="shared" si="3"/>
        <v>262.53343745766966</v>
      </c>
    </row>
    <row r="65" spans="1:14">
      <c r="A65" s="101">
        <v>40413</v>
      </c>
      <c r="B65" t="s">
        <v>136</v>
      </c>
      <c r="C65">
        <v>7.3609999999999998</v>
      </c>
      <c r="D65">
        <v>315.52</v>
      </c>
      <c r="E65">
        <v>30.32</v>
      </c>
      <c r="F65">
        <v>5823</v>
      </c>
      <c r="G65">
        <v>17.899999999999999</v>
      </c>
      <c r="I65" s="102">
        <f t="shared" si="8"/>
        <v>106.5322662495408</v>
      </c>
      <c r="J65" s="103">
        <f t="shared" si="1"/>
        <v>22.265243646154026</v>
      </c>
      <c r="K65" s="75">
        <f t="shared" si="9"/>
        <v>223.05924869646975</v>
      </c>
      <c r="L65" s="75">
        <f t="shared" si="2"/>
        <v>167.30865775826175</v>
      </c>
      <c r="M65" s="102">
        <f t="shared" si="10"/>
        <v>8.3864554903148036</v>
      </c>
      <c r="N65" s="102">
        <f t="shared" si="3"/>
        <v>262.07673407233762</v>
      </c>
    </row>
    <row r="66" spans="1:14">
      <c r="A66" s="101">
        <v>40413</v>
      </c>
      <c r="B66" t="s">
        <v>137</v>
      </c>
      <c r="C66">
        <v>7.5279999999999996</v>
      </c>
      <c r="D66">
        <v>318.96899999999999</v>
      </c>
      <c r="E66">
        <v>30.24</v>
      </c>
      <c r="F66">
        <v>5813</v>
      </c>
      <c r="G66">
        <v>17.8</v>
      </c>
      <c r="I66" s="102">
        <f t="shared" si="8"/>
        <v>107.4761979500386</v>
      </c>
      <c r="J66" s="103">
        <f t="shared" si="1"/>
        <v>22.462525371558062</v>
      </c>
      <c r="K66" s="75">
        <f t="shared" si="9"/>
        <v>225.06471564689821</v>
      </c>
      <c r="L66" s="75">
        <f t="shared" si="2"/>
        <v>168.81288583046924</v>
      </c>
      <c r="M66" s="102">
        <f t="shared" si="10"/>
        <v>8.4767519840796979</v>
      </c>
      <c r="N66" s="102">
        <f t="shared" si="3"/>
        <v>264.89849950249055</v>
      </c>
    </row>
    <row r="67" spans="1:14">
      <c r="A67" s="101">
        <v>40413</v>
      </c>
      <c r="B67" t="s">
        <v>138</v>
      </c>
      <c r="C67">
        <v>7.6950000000000003</v>
      </c>
      <c r="D67">
        <v>317.30599999999998</v>
      </c>
      <c r="E67">
        <v>30.3</v>
      </c>
      <c r="F67">
        <v>5820</v>
      </c>
      <c r="G67">
        <v>17.8</v>
      </c>
      <c r="I67" s="102">
        <f t="shared" si="8"/>
        <v>106.91603969202549</v>
      </c>
      <c r="J67" s="103">
        <f t="shared" si="1"/>
        <v>22.345452295633326</v>
      </c>
      <c r="K67" s="75">
        <f t="shared" si="9"/>
        <v>223.89169444349105</v>
      </c>
      <c r="L67" s="75">
        <f t="shared" si="2"/>
        <v>167.9330451414553</v>
      </c>
      <c r="M67" s="102">
        <f t="shared" si="10"/>
        <v>8.4325717589174847</v>
      </c>
      <c r="N67" s="102">
        <f t="shared" si="3"/>
        <v>263.51786746617142</v>
      </c>
    </row>
    <row r="68" spans="1:14">
      <c r="A68" s="101">
        <v>40413</v>
      </c>
      <c r="B68" t="s">
        <v>139</v>
      </c>
      <c r="C68">
        <v>7.8609999999999998</v>
      </c>
      <c r="D68">
        <v>317.30599999999998</v>
      </c>
      <c r="E68">
        <v>30.3</v>
      </c>
      <c r="F68">
        <v>5808</v>
      </c>
      <c r="G68">
        <v>17.8</v>
      </c>
      <c r="I68" s="102">
        <f t="shared" si="8"/>
        <v>106.91603969202549</v>
      </c>
      <c r="J68" s="103">
        <f t="shared" si="1"/>
        <v>22.345452295633326</v>
      </c>
      <c r="K68" s="75">
        <f t="shared" si="9"/>
        <v>223.89169444349105</v>
      </c>
      <c r="L68" s="75">
        <f t="shared" si="2"/>
        <v>167.9330451414553</v>
      </c>
      <c r="M68" s="102">
        <f t="shared" si="10"/>
        <v>8.4325717589174847</v>
      </c>
      <c r="N68" s="102">
        <f t="shared" si="3"/>
        <v>263.51786746617142</v>
      </c>
    </row>
    <row r="69" spans="1:14">
      <c r="A69" s="101">
        <v>40413</v>
      </c>
      <c r="B69" t="s">
        <v>140</v>
      </c>
      <c r="C69">
        <v>8.0280000000000005</v>
      </c>
      <c r="D69">
        <v>317.30599999999998</v>
      </c>
      <c r="E69">
        <v>30.3</v>
      </c>
      <c r="F69">
        <v>5810</v>
      </c>
      <c r="G69">
        <v>17.8</v>
      </c>
      <c r="I69" s="102">
        <f t="shared" si="8"/>
        <v>106.91603969202549</v>
      </c>
      <c r="J69" s="103">
        <f t="shared" si="1"/>
        <v>22.345452295633326</v>
      </c>
      <c r="K69" s="75">
        <f t="shared" si="9"/>
        <v>223.89169444349105</v>
      </c>
      <c r="L69" s="75">
        <f t="shared" si="2"/>
        <v>167.9330451414553</v>
      </c>
      <c r="M69" s="102">
        <f t="shared" si="10"/>
        <v>8.4325717589174847</v>
      </c>
      <c r="N69" s="102">
        <f t="shared" si="3"/>
        <v>263.51786746617142</v>
      </c>
    </row>
    <row r="70" spans="1:14">
      <c r="A70" s="101">
        <v>40413</v>
      </c>
      <c r="B70" t="s">
        <v>141</v>
      </c>
      <c r="C70">
        <v>8.1950000000000003</v>
      </c>
      <c r="D70">
        <v>316.75400000000002</v>
      </c>
      <c r="E70">
        <v>30.32</v>
      </c>
      <c r="F70">
        <v>5797</v>
      </c>
      <c r="G70">
        <v>17.8</v>
      </c>
      <c r="I70" s="102">
        <f t="shared" si="8"/>
        <v>106.73005965358165</v>
      </c>
      <c r="J70" s="103">
        <f t="shared" si="1"/>
        <v>22.306582467598563</v>
      </c>
      <c r="K70" s="75">
        <f t="shared" si="9"/>
        <v>223.5022357050286</v>
      </c>
      <c r="L70" s="75">
        <f t="shared" si="2"/>
        <v>167.64092625750334</v>
      </c>
      <c r="M70" s="102">
        <f t="shared" si="10"/>
        <v>8.4179033328850466</v>
      </c>
      <c r="N70" s="102">
        <f t="shared" si="3"/>
        <v>263.05947915265773</v>
      </c>
    </row>
    <row r="71" spans="1:14">
      <c r="A71" s="101">
        <v>40413</v>
      </c>
      <c r="B71" t="s">
        <v>142</v>
      </c>
      <c r="C71">
        <v>8.3620000000000001</v>
      </c>
      <c r="D71">
        <v>317.85899999999998</v>
      </c>
      <c r="E71">
        <v>30.28</v>
      </c>
      <c r="F71">
        <v>5799</v>
      </c>
      <c r="G71">
        <v>17.8</v>
      </c>
      <c r="I71" s="102">
        <f t="shared" si="8"/>
        <v>107.10238877230434</v>
      </c>
      <c r="J71" s="103">
        <f t="shared" si="1"/>
        <v>22.384399253411608</v>
      </c>
      <c r="K71" s="75">
        <f t="shared" si="9"/>
        <v>224.28192598837239</v>
      </c>
      <c r="L71" s="75">
        <f t="shared" si="2"/>
        <v>168.22574367949204</v>
      </c>
      <c r="M71" s="102">
        <f t="shared" si="10"/>
        <v>8.4472692916374221</v>
      </c>
      <c r="N71" s="102">
        <f t="shared" si="3"/>
        <v>263.97716536366943</v>
      </c>
    </row>
    <row r="72" spans="1:14">
      <c r="A72" s="101">
        <v>40413</v>
      </c>
      <c r="B72" t="s">
        <v>143</v>
      </c>
      <c r="C72">
        <v>8.5289999999999999</v>
      </c>
      <c r="D72">
        <v>317.58300000000003</v>
      </c>
      <c r="E72">
        <v>30.29</v>
      </c>
      <c r="F72">
        <v>5802</v>
      </c>
      <c r="G72">
        <v>17.8</v>
      </c>
      <c r="I72" s="102">
        <f t="shared" si="8"/>
        <v>107.00916804124306</v>
      </c>
      <c r="J72" s="103">
        <f t="shared" si="1"/>
        <v>22.364916120619796</v>
      </c>
      <c r="K72" s="75">
        <f t="shared" si="9"/>
        <v>224.08671348803389</v>
      </c>
      <c r="L72" s="75">
        <f t="shared" si="2"/>
        <v>168.07932185838337</v>
      </c>
      <c r="M72" s="102">
        <f t="shared" si="10"/>
        <v>8.4399168821546429</v>
      </c>
      <c r="N72" s="102">
        <f t="shared" si="3"/>
        <v>263.74740256733259</v>
      </c>
    </row>
    <row r="73" spans="1:14">
      <c r="A73" s="101">
        <v>40413</v>
      </c>
      <c r="B73" t="s">
        <v>144</v>
      </c>
      <c r="C73">
        <v>8.6959999999999997</v>
      </c>
      <c r="D73">
        <v>314.55700000000002</v>
      </c>
      <c r="E73">
        <v>30.4</v>
      </c>
      <c r="F73">
        <v>5796</v>
      </c>
      <c r="G73">
        <v>17.8</v>
      </c>
      <c r="I73" s="102">
        <f t="shared" si="8"/>
        <v>105.98981057699407</v>
      </c>
      <c r="J73" s="103">
        <f t="shared" si="1"/>
        <v>22.151870410591759</v>
      </c>
      <c r="K73" s="75">
        <f t="shared" si="9"/>
        <v>221.95208831325436</v>
      </c>
      <c r="L73" s="75">
        <f t="shared" si="2"/>
        <v>166.47821688337586</v>
      </c>
      <c r="M73" s="102">
        <f t="shared" si="10"/>
        <v>8.3595191701740248</v>
      </c>
      <c r="N73" s="102">
        <f t="shared" si="3"/>
        <v>261.23497406793825</v>
      </c>
    </row>
    <row r="74" spans="1:14">
      <c r="A74" s="101">
        <v>40413</v>
      </c>
      <c r="B74" t="s">
        <v>145</v>
      </c>
      <c r="C74">
        <v>8.8460000000000001</v>
      </c>
      <c r="D74">
        <v>317.85899999999998</v>
      </c>
      <c r="E74">
        <v>30.28</v>
      </c>
      <c r="F74">
        <v>5793</v>
      </c>
      <c r="G74">
        <v>17.8</v>
      </c>
      <c r="I74" s="102">
        <f t="shared" si="8"/>
        <v>107.10238877230434</v>
      </c>
      <c r="J74" s="103">
        <f t="shared" si="1"/>
        <v>22.384399253411608</v>
      </c>
      <c r="K74" s="75">
        <f t="shared" si="9"/>
        <v>224.28192598837239</v>
      </c>
      <c r="L74" s="75">
        <f t="shared" si="2"/>
        <v>168.22574367949204</v>
      </c>
      <c r="M74" s="102">
        <f t="shared" si="10"/>
        <v>8.4472692916374221</v>
      </c>
      <c r="N74" s="102">
        <f t="shared" si="3"/>
        <v>263.97716536366943</v>
      </c>
    </row>
    <row r="75" spans="1:14">
      <c r="A75" s="101">
        <v>40413</v>
      </c>
      <c r="B75" t="s">
        <v>146</v>
      </c>
      <c r="C75">
        <v>9.0129999999999999</v>
      </c>
      <c r="D75">
        <v>319.24700000000001</v>
      </c>
      <c r="E75">
        <v>30.23</v>
      </c>
      <c r="F75">
        <v>5793</v>
      </c>
      <c r="G75">
        <v>17.8</v>
      </c>
      <c r="I75" s="102">
        <f t="shared" si="8"/>
        <v>107.56988241821959</v>
      </c>
      <c r="J75" s="103">
        <f t="shared" si="1"/>
        <v>22.482105425407894</v>
      </c>
      <c r="K75" s="75">
        <f t="shared" si="9"/>
        <v>225.2608992540024</v>
      </c>
      <c r="L75" s="75">
        <f t="shared" si="2"/>
        <v>168.96003604356548</v>
      </c>
      <c r="M75" s="102">
        <f t="shared" si="10"/>
        <v>8.4841409689589344</v>
      </c>
      <c r="N75" s="102">
        <f t="shared" si="3"/>
        <v>265.1294052799667</v>
      </c>
    </row>
    <row r="76" spans="1:14">
      <c r="A76" s="101">
        <v>40413</v>
      </c>
      <c r="B76" t="s">
        <v>147</v>
      </c>
      <c r="C76">
        <v>9.18</v>
      </c>
      <c r="D76">
        <v>319.24700000000001</v>
      </c>
      <c r="E76">
        <v>30.23</v>
      </c>
      <c r="F76">
        <v>5800</v>
      </c>
      <c r="G76">
        <v>17.8</v>
      </c>
      <c r="I76" s="102">
        <f t="shared" si="8"/>
        <v>107.56988241821959</v>
      </c>
      <c r="J76" s="103">
        <f t="shared" si="1"/>
        <v>22.482105425407894</v>
      </c>
      <c r="K76" s="75">
        <f t="shared" si="9"/>
        <v>225.2608992540024</v>
      </c>
      <c r="L76" s="75">
        <f t="shared" si="2"/>
        <v>168.96003604356548</v>
      </c>
      <c r="M76" s="102">
        <f t="shared" si="10"/>
        <v>8.4841409689589344</v>
      </c>
      <c r="N76" s="102">
        <f t="shared" si="3"/>
        <v>265.1294052799667</v>
      </c>
    </row>
    <row r="77" spans="1:14">
      <c r="A77" s="101">
        <v>40413</v>
      </c>
      <c r="B77" t="s">
        <v>148</v>
      </c>
      <c r="C77">
        <v>9.3469999999999995</v>
      </c>
      <c r="D77">
        <v>322.04199999999997</v>
      </c>
      <c r="E77">
        <v>30.13</v>
      </c>
      <c r="F77">
        <v>5796</v>
      </c>
      <c r="G77">
        <v>17.8</v>
      </c>
      <c r="I77" s="102">
        <f t="shared" si="8"/>
        <v>108.51186869695977</v>
      </c>
      <c r="J77" s="103">
        <f t="shared" si="1"/>
        <v>22.678980557664591</v>
      </c>
      <c r="K77" s="75">
        <f t="shared" si="9"/>
        <v>227.23350228622442</v>
      </c>
      <c r="L77" s="75">
        <f t="shared" si="2"/>
        <v>170.43961408186527</v>
      </c>
      <c r="M77" s="102">
        <f t="shared" si="10"/>
        <v>8.5584363404885302</v>
      </c>
      <c r="N77" s="102">
        <f t="shared" si="3"/>
        <v>267.45113564026656</v>
      </c>
    </row>
    <row r="78" spans="1:14">
      <c r="A78" s="101">
        <v>40413</v>
      </c>
      <c r="B78" t="s">
        <v>149</v>
      </c>
      <c r="C78">
        <v>9.5139999999999993</v>
      </c>
      <c r="D78">
        <v>321.20100000000002</v>
      </c>
      <c r="E78">
        <v>30.16</v>
      </c>
      <c r="F78">
        <v>5802</v>
      </c>
      <c r="G78">
        <v>17.8</v>
      </c>
      <c r="I78" s="102">
        <f t="shared" si="8"/>
        <v>108.22828778125444</v>
      </c>
      <c r="J78" s="103">
        <f t="shared" si="1"/>
        <v>22.619712146282176</v>
      </c>
      <c r="K78" s="75">
        <f t="shared" si="9"/>
        <v>226.63965863178313</v>
      </c>
      <c r="L78" s="75">
        <f t="shared" si="2"/>
        <v>169.99419348028317</v>
      </c>
      <c r="M78" s="102">
        <f t="shared" si="10"/>
        <v>8.5360700385937633</v>
      </c>
      <c r="N78" s="102">
        <f t="shared" si="3"/>
        <v>266.75218870605511</v>
      </c>
    </row>
    <row r="79" spans="1:14">
      <c r="A79" s="101">
        <v>40413</v>
      </c>
      <c r="B79" t="s">
        <v>150</v>
      </c>
      <c r="C79">
        <v>9.6809999999999992</v>
      </c>
      <c r="D79">
        <v>315.654</v>
      </c>
      <c r="E79">
        <v>30.36</v>
      </c>
      <c r="F79">
        <v>5787</v>
      </c>
      <c r="G79">
        <v>17.8</v>
      </c>
      <c r="I79" s="102">
        <f t="shared" si="8"/>
        <v>106.35920282812972</v>
      </c>
      <c r="J79" s="103">
        <f t="shared" si="1"/>
        <v>22.229073391079108</v>
      </c>
      <c r="K79" s="75">
        <f t="shared" si="9"/>
        <v>222.72562853471493</v>
      </c>
      <c r="L79" s="75">
        <f t="shared" si="2"/>
        <v>167.05842136685237</v>
      </c>
      <c r="M79" s="102">
        <f t="shared" si="10"/>
        <v>8.3886534953310559</v>
      </c>
      <c r="N79" s="102">
        <f t="shared" si="3"/>
        <v>262.14542172909552</v>
      </c>
    </row>
    <row r="80" spans="1:14">
      <c r="A80" s="101">
        <v>40413</v>
      </c>
      <c r="B80" t="s">
        <v>151</v>
      </c>
      <c r="C80">
        <v>9.8480000000000008</v>
      </c>
      <c r="D80">
        <v>320.08300000000003</v>
      </c>
      <c r="E80">
        <v>30.2</v>
      </c>
      <c r="F80">
        <v>5789</v>
      </c>
      <c r="G80">
        <v>17.8</v>
      </c>
      <c r="I80" s="102">
        <f t="shared" si="8"/>
        <v>107.85149499961416</v>
      </c>
      <c r="J80" s="103">
        <f t="shared" si="1"/>
        <v>22.540962454919359</v>
      </c>
      <c r="K80" s="75">
        <f t="shared" si="9"/>
        <v>225.85062104136617</v>
      </c>
      <c r="L80" s="75">
        <f t="shared" si="2"/>
        <v>169.40236498204808</v>
      </c>
      <c r="M80" s="102">
        <f t="shared" si="10"/>
        <v>8.506352026417332</v>
      </c>
      <c r="N80" s="102">
        <f t="shared" si="3"/>
        <v>265.8235008255416</v>
      </c>
    </row>
    <row r="81" spans="1:14">
      <c r="A81" s="101">
        <v>40413</v>
      </c>
      <c r="B81" t="s">
        <v>152</v>
      </c>
      <c r="C81">
        <v>10.013999999999999</v>
      </c>
      <c r="D81">
        <v>320.36200000000002</v>
      </c>
      <c r="E81">
        <v>30.19</v>
      </c>
      <c r="F81">
        <v>5783</v>
      </c>
      <c r="G81">
        <v>17.8</v>
      </c>
      <c r="I81" s="102">
        <f t="shared" si="8"/>
        <v>107.94555266205741</v>
      </c>
      <c r="J81" s="103">
        <f t="shared" si="1"/>
        <v>22.560620506369997</v>
      </c>
      <c r="K81" s="75">
        <f t="shared" si="9"/>
        <v>226.04758615044125</v>
      </c>
      <c r="L81" s="75">
        <f t="shared" si="2"/>
        <v>169.55010137144751</v>
      </c>
      <c r="M81" s="102">
        <f t="shared" si="10"/>
        <v>8.513770445490028</v>
      </c>
      <c r="N81" s="102">
        <f t="shared" si="3"/>
        <v>266.05532642156339</v>
      </c>
    </row>
    <row r="82" spans="1:14">
      <c r="A82" s="101">
        <v>40413</v>
      </c>
      <c r="B82" t="s">
        <v>153</v>
      </c>
      <c r="C82">
        <v>10.180999999999999</v>
      </c>
      <c r="D82">
        <v>317.58300000000003</v>
      </c>
      <c r="E82">
        <v>30.29</v>
      </c>
      <c r="F82">
        <v>5779</v>
      </c>
      <c r="G82">
        <v>17.8</v>
      </c>
      <c r="I82" s="102">
        <f t="shared" si="8"/>
        <v>107.00916804124306</v>
      </c>
      <c r="J82" s="103">
        <f t="shared" si="1"/>
        <v>22.364916120619796</v>
      </c>
      <c r="K82" s="75">
        <f t="shared" si="9"/>
        <v>224.08671348803389</v>
      </c>
      <c r="L82" s="75">
        <f t="shared" si="2"/>
        <v>168.07932185838337</v>
      </c>
      <c r="M82" s="102">
        <f t="shared" si="10"/>
        <v>8.4399168821546429</v>
      </c>
      <c r="N82" s="102">
        <f t="shared" si="3"/>
        <v>263.74740256733259</v>
      </c>
    </row>
    <row r="83" spans="1:14">
      <c r="A83" s="101">
        <v>40413</v>
      </c>
      <c r="B83" t="s">
        <v>154</v>
      </c>
      <c r="C83">
        <v>10.348000000000001</v>
      </c>
      <c r="D83">
        <v>320.36200000000002</v>
      </c>
      <c r="E83">
        <v>30.19</v>
      </c>
      <c r="F83">
        <v>5780</v>
      </c>
      <c r="G83">
        <v>17.8</v>
      </c>
      <c r="I83" s="102">
        <f t="shared" si="8"/>
        <v>107.94555266205741</v>
      </c>
      <c r="J83" s="103">
        <f t="shared" si="1"/>
        <v>22.560620506369997</v>
      </c>
      <c r="K83" s="75">
        <f t="shared" si="9"/>
        <v>226.04758615044125</v>
      </c>
      <c r="L83" s="75">
        <f t="shared" si="2"/>
        <v>169.55010137144751</v>
      </c>
      <c r="M83" s="102">
        <f t="shared" si="10"/>
        <v>8.513770445490028</v>
      </c>
      <c r="N83" s="102">
        <f t="shared" si="3"/>
        <v>266.05532642156339</v>
      </c>
    </row>
    <row r="84" spans="1:14">
      <c r="A84" s="101">
        <v>40413</v>
      </c>
      <c r="B84" t="s">
        <v>155</v>
      </c>
      <c r="C84">
        <v>10.515000000000001</v>
      </c>
      <c r="D84">
        <v>319.24700000000001</v>
      </c>
      <c r="E84">
        <v>30.23</v>
      </c>
      <c r="F84">
        <v>5775</v>
      </c>
      <c r="G84">
        <v>17.8</v>
      </c>
      <c r="I84" s="102">
        <f t="shared" ref="I84:I147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107.56988241821959</v>
      </c>
      <c r="J84" s="103">
        <f t="shared" si="1"/>
        <v>22.482105425407894</v>
      </c>
      <c r="K84" s="75">
        <f t="shared" ref="K84:K147" si="12">($B$9-EXP(52.57-6690.9/(273.15+G84)-4.681*LN(273.15+G84)))*I84/100*0.2095</f>
        <v>225.2608992540024</v>
      </c>
      <c r="L84" s="75">
        <f t="shared" si="2"/>
        <v>168.96003604356548</v>
      </c>
      <c r="M84" s="102">
        <f t="shared" ref="M84:M147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8.4841409689589344</v>
      </c>
      <c r="N84" s="102">
        <f t="shared" si="3"/>
        <v>265.1294052799667</v>
      </c>
    </row>
    <row r="85" spans="1:14">
      <c r="A85" s="101">
        <v>40413</v>
      </c>
      <c r="B85" t="s">
        <v>156</v>
      </c>
      <c r="C85">
        <v>10.682</v>
      </c>
      <c r="D85">
        <v>323.45100000000002</v>
      </c>
      <c r="E85">
        <v>30.08</v>
      </c>
      <c r="F85">
        <v>5763</v>
      </c>
      <c r="G85">
        <v>17.8</v>
      </c>
      <c r="I85" s="102">
        <f t="shared" si="11"/>
        <v>108.98639222042857</v>
      </c>
      <c r="J85" s="103">
        <f t="shared" ref="J85:J148" si="14">I85*20.9/100</f>
        <v>22.77815597406957</v>
      </c>
      <c r="K85" s="75">
        <f t="shared" si="12"/>
        <v>228.22719674057157</v>
      </c>
      <c r="L85" s="75">
        <f t="shared" ref="L85:L148" si="15">K85/1.33322</f>
        <v>171.18494827603215</v>
      </c>
      <c r="M85" s="102">
        <f t="shared" si="13"/>
        <v>8.595862471071662</v>
      </c>
      <c r="N85" s="102">
        <f t="shared" ref="N85:N148" si="16">M85*31.25</f>
        <v>268.62070222098941</v>
      </c>
    </row>
    <row r="86" spans="1:14">
      <c r="A86" s="101">
        <v>40413</v>
      </c>
      <c r="B86" t="s">
        <v>157</v>
      </c>
      <c r="C86">
        <v>10.849</v>
      </c>
      <c r="D86">
        <v>322.04199999999997</v>
      </c>
      <c r="E86">
        <v>30.13</v>
      </c>
      <c r="F86">
        <v>5769</v>
      </c>
      <c r="G86">
        <v>17.8</v>
      </c>
      <c r="I86" s="102">
        <f t="shared" si="11"/>
        <v>108.51186869695977</v>
      </c>
      <c r="J86" s="103">
        <f t="shared" si="14"/>
        <v>22.678980557664591</v>
      </c>
      <c r="K86" s="75">
        <f t="shared" si="12"/>
        <v>227.23350228622442</v>
      </c>
      <c r="L86" s="75">
        <f t="shared" si="15"/>
        <v>170.43961408186527</v>
      </c>
      <c r="M86" s="102">
        <f t="shared" si="13"/>
        <v>8.5584363404885302</v>
      </c>
      <c r="N86" s="102">
        <f t="shared" si="16"/>
        <v>267.45113564026656</v>
      </c>
    </row>
    <row r="87" spans="1:14">
      <c r="A87" s="101">
        <v>40413</v>
      </c>
      <c r="B87" t="s">
        <v>158</v>
      </c>
      <c r="C87">
        <v>11.016</v>
      </c>
      <c r="D87">
        <v>321.762</v>
      </c>
      <c r="E87">
        <v>30.14</v>
      </c>
      <c r="F87">
        <v>5766</v>
      </c>
      <c r="G87">
        <v>17.8</v>
      </c>
      <c r="I87" s="102">
        <f t="shared" si="11"/>
        <v>108.41724754095296</v>
      </c>
      <c r="J87" s="103">
        <f t="shared" si="14"/>
        <v>22.65920473605917</v>
      </c>
      <c r="K87" s="75">
        <f t="shared" si="12"/>
        <v>227.03535717151954</v>
      </c>
      <c r="L87" s="75">
        <f t="shared" si="15"/>
        <v>170.29099261301175</v>
      </c>
      <c r="M87" s="102">
        <f t="shared" si="13"/>
        <v>8.5509734781318887</v>
      </c>
      <c r="N87" s="102">
        <f t="shared" si="16"/>
        <v>267.21792119162154</v>
      </c>
    </row>
    <row r="88" spans="1:14">
      <c r="A88" s="101">
        <v>40413</v>
      </c>
      <c r="B88" t="s">
        <v>159</v>
      </c>
      <c r="C88">
        <v>11.183</v>
      </c>
      <c r="D88">
        <v>320.08300000000003</v>
      </c>
      <c r="E88">
        <v>30.2</v>
      </c>
      <c r="F88">
        <v>5761</v>
      </c>
      <c r="G88">
        <v>17.8</v>
      </c>
      <c r="I88" s="102">
        <f t="shared" si="11"/>
        <v>107.85149499961416</v>
      </c>
      <c r="J88" s="103">
        <f t="shared" si="14"/>
        <v>22.540962454919359</v>
      </c>
      <c r="K88" s="75">
        <f t="shared" si="12"/>
        <v>225.85062104136617</v>
      </c>
      <c r="L88" s="75">
        <f t="shared" si="15"/>
        <v>169.40236498204808</v>
      </c>
      <c r="M88" s="102">
        <f t="shared" si="13"/>
        <v>8.506352026417332</v>
      </c>
      <c r="N88" s="102">
        <f t="shared" si="16"/>
        <v>265.8235008255416</v>
      </c>
    </row>
    <row r="89" spans="1:14">
      <c r="A89" s="101">
        <v>40413</v>
      </c>
      <c r="B89" t="s">
        <v>160</v>
      </c>
      <c r="C89">
        <v>11.35</v>
      </c>
      <c r="D89">
        <v>319.67</v>
      </c>
      <c r="E89">
        <v>30.17</v>
      </c>
      <c r="F89">
        <v>5773</v>
      </c>
      <c r="G89">
        <v>17.899999999999999</v>
      </c>
      <c r="I89" s="102">
        <f t="shared" si="11"/>
        <v>107.93363827438029</v>
      </c>
      <c r="J89" s="103">
        <f t="shared" si="14"/>
        <v>22.558130399345476</v>
      </c>
      <c r="K89" s="75">
        <f t="shared" si="12"/>
        <v>225.99346761445221</v>
      </c>
      <c r="L89" s="75">
        <f t="shared" si="15"/>
        <v>169.50950901910576</v>
      </c>
      <c r="M89" s="102">
        <f t="shared" si="13"/>
        <v>8.4967745938637655</v>
      </c>
      <c r="N89" s="102">
        <f t="shared" si="16"/>
        <v>265.52420605824267</v>
      </c>
    </row>
    <row r="90" spans="1:14">
      <c r="A90" s="101">
        <v>40413</v>
      </c>
      <c r="B90" t="s">
        <v>161</v>
      </c>
      <c r="C90">
        <v>11.516999999999999</v>
      </c>
      <c r="D90">
        <v>323.31799999999998</v>
      </c>
      <c r="E90">
        <v>30.04</v>
      </c>
      <c r="F90">
        <v>5758</v>
      </c>
      <c r="G90">
        <v>17.899999999999999</v>
      </c>
      <c r="I90" s="102">
        <f t="shared" si="11"/>
        <v>109.16519693463522</v>
      </c>
      <c r="J90" s="103">
        <f t="shared" si="14"/>
        <v>22.815526159338759</v>
      </c>
      <c r="K90" s="75">
        <f t="shared" si="12"/>
        <v>228.57212813819075</v>
      </c>
      <c r="L90" s="75">
        <f t="shared" si="15"/>
        <v>171.44366881549237</v>
      </c>
      <c r="M90" s="102">
        <f t="shared" si="13"/>
        <v>8.5937256139776768</v>
      </c>
      <c r="N90" s="102">
        <f t="shared" si="16"/>
        <v>268.55392543680239</v>
      </c>
    </row>
    <row r="91" spans="1:14">
      <c r="A91" s="101">
        <v>40413</v>
      </c>
      <c r="B91" t="s">
        <v>162</v>
      </c>
      <c r="C91">
        <v>11.683</v>
      </c>
      <c r="D91">
        <v>319.392</v>
      </c>
      <c r="E91">
        <v>30.18</v>
      </c>
      <c r="F91">
        <v>5755</v>
      </c>
      <c r="G91">
        <v>17.899999999999999</v>
      </c>
      <c r="I91" s="102">
        <f t="shared" si="11"/>
        <v>107.83956226391159</v>
      </c>
      <c r="J91" s="103">
        <f t="shared" si="14"/>
        <v>22.538468513157522</v>
      </c>
      <c r="K91" s="75">
        <f t="shared" si="12"/>
        <v>225.79648950674581</v>
      </c>
      <c r="L91" s="75">
        <f t="shared" si="15"/>
        <v>169.36176287990415</v>
      </c>
      <c r="M91" s="102">
        <f t="shared" si="13"/>
        <v>8.4893687223632561</v>
      </c>
      <c r="N91" s="102">
        <f t="shared" si="16"/>
        <v>265.29277257385178</v>
      </c>
    </row>
    <row r="92" spans="1:14">
      <c r="A92" s="101">
        <v>40413</v>
      </c>
      <c r="B92" t="s">
        <v>163</v>
      </c>
      <c r="C92">
        <v>11.85</v>
      </c>
      <c r="D92">
        <v>320.22800000000001</v>
      </c>
      <c r="E92">
        <v>30.15</v>
      </c>
      <c r="F92">
        <v>5756</v>
      </c>
      <c r="G92">
        <v>17.899999999999999</v>
      </c>
      <c r="I92" s="102">
        <f t="shared" si="11"/>
        <v>108.12207147390873</v>
      </c>
      <c r="J92" s="103">
        <f t="shared" si="14"/>
        <v>22.597512938046926</v>
      </c>
      <c r="K92" s="75">
        <f t="shared" si="12"/>
        <v>226.38801256685031</v>
      </c>
      <c r="L92" s="75">
        <f t="shared" si="15"/>
        <v>169.80544288778319</v>
      </c>
      <c r="M92" s="102">
        <f t="shared" si="13"/>
        <v>8.5116084718650207</v>
      </c>
      <c r="N92" s="102">
        <f t="shared" si="16"/>
        <v>265.98776474578187</v>
      </c>
    </row>
    <row r="93" spans="1:14">
      <c r="A93" s="101">
        <v>40413</v>
      </c>
      <c r="B93" t="s">
        <v>164</v>
      </c>
      <c r="C93">
        <v>12.016999999999999</v>
      </c>
      <c r="D93">
        <v>321.62799999999999</v>
      </c>
      <c r="E93">
        <v>30.1</v>
      </c>
      <c r="F93">
        <v>5757</v>
      </c>
      <c r="G93">
        <v>17.899999999999999</v>
      </c>
      <c r="I93" s="102">
        <f t="shared" si="11"/>
        <v>108.59480046383884</v>
      </c>
      <c r="J93" s="103">
        <f t="shared" si="14"/>
        <v>22.696313296942318</v>
      </c>
      <c r="K93" s="75">
        <f t="shared" si="12"/>
        <v>227.3778213547705</v>
      </c>
      <c r="L93" s="75">
        <f t="shared" si="15"/>
        <v>170.54786258439754</v>
      </c>
      <c r="M93" s="102">
        <f t="shared" si="13"/>
        <v>8.5488227429267454</v>
      </c>
      <c r="N93" s="102">
        <f t="shared" si="16"/>
        <v>267.15071071646082</v>
      </c>
    </row>
    <row r="94" spans="1:14">
      <c r="A94" s="101">
        <v>40413</v>
      </c>
      <c r="B94" t="s">
        <v>165</v>
      </c>
      <c r="C94">
        <v>12.183999999999999</v>
      </c>
      <c r="D94">
        <v>323.60000000000002</v>
      </c>
      <c r="E94">
        <v>30.03</v>
      </c>
      <c r="F94">
        <v>5738</v>
      </c>
      <c r="G94">
        <v>17.899999999999999</v>
      </c>
      <c r="I94" s="102">
        <f t="shared" si="11"/>
        <v>109.26059585396838</v>
      </c>
      <c r="J94" s="103">
        <f t="shared" si="14"/>
        <v>22.835464533479389</v>
      </c>
      <c r="K94" s="75">
        <f t="shared" si="12"/>
        <v>228.77187617718454</v>
      </c>
      <c r="L94" s="75">
        <f t="shared" si="15"/>
        <v>171.59349257975768</v>
      </c>
      <c r="M94" s="102">
        <f t="shared" si="13"/>
        <v>8.6012356277883057</v>
      </c>
      <c r="N94" s="102">
        <f t="shared" si="16"/>
        <v>268.78861336838457</v>
      </c>
    </row>
    <row r="95" spans="1:14">
      <c r="A95" s="101">
        <v>40413</v>
      </c>
      <c r="B95" t="s">
        <v>166</v>
      </c>
      <c r="C95">
        <v>12.351000000000001</v>
      </c>
      <c r="D95">
        <v>321.34800000000001</v>
      </c>
      <c r="E95">
        <v>30.11</v>
      </c>
      <c r="F95">
        <v>5744</v>
      </c>
      <c r="G95">
        <v>17.899999999999999</v>
      </c>
      <c r="I95" s="102">
        <f t="shared" si="11"/>
        <v>108.50006605561197</v>
      </c>
      <c r="J95" s="103">
        <f t="shared" si="14"/>
        <v>22.6765138056229</v>
      </c>
      <c r="K95" s="75">
        <f t="shared" si="12"/>
        <v>227.17946468154162</v>
      </c>
      <c r="L95" s="75">
        <f t="shared" si="15"/>
        <v>170.39908243316302</v>
      </c>
      <c r="M95" s="102">
        <f t="shared" si="13"/>
        <v>8.5413650408993149</v>
      </c>
      <c r="N95" s="102">
        <f t="shared" si="16"/>
        <v>266.91765752810358</v>
      </c>
    </row>
    <row r="96" spans="1:14">
      <c r="A96" s="101">
        <v>40413</v>
      </c>
      <c r="B96" t="s">
        <v>167</v>
      </c>
      <c r="C96">
        <v>12.518000000000001</v>
      </c>
      <c r="D96">
        <v>321.34800000000001</v>
      </c>
      <c r="E96">
        <v>30.11</v>
      </c>
      <c r="F96">
        <v>5744</v>
      </c>
      <c r="G96">
        <v>17.899999999999999</v>
      </c>
      <c r="I96" s="102">
        <f t="shared" si="11"/>
        <v>108.50006605561197</v>
      </c>
      <c r="J96" s="103">
        <f t="shared" si="14"/>
        <v>22.6765138056229</v>
      </c>
      <c r="K96" s="75">
        <f t="shared" si="12"/>
        <v>227.17946468154162</v>
      </c>
      <c r="L96" s="75">
        <f t="shared" si="15"/>
        <v>170.39908243316302</v>
      </c>
      <c r="M96" s="102">
        <f t="shared" si="13"/>
        <v>8.5413650408993149</v>
      </c>
      <c r="N96" s="102">
        <f t="shared" si="16"/>
        <v>266.91765752810358</v>
      </c>
    </row>
    <row r="97" spans="1:14">
      <c r="A97" s="101">
        <v>40413</v>
      </c>
      <c r="B97" t="s">
        <v>168</v>
      </c>
      <c r="C97">
        <v>12.685</v>
      </c>
      <c r="D97">
        <v>320.78800000000001</v>
      </c>
      <c r="E97">
        <v>30.13</v>
      </c>
      <c r="F97">
        <v>5738</v>
      </c>
      <c r="G97">
        <v>17.899999999999999</v>
      </c>
      <c r="I97" s="102">
        <f t="shared" si="11"/>
        <v>108.31088040338122</v>
      </c>
      <c r="J97" s="103">
        <f t="shared" si="14"/>
        <v>22.636974004306673</v>
      </c>
      <c r="K97" s="75">
        <f t="shared" si="12"/>
        <v>226.78334422962246</v>
      </c>
      <c r="L97" s="75">
        <f t="shared" si="15"/>
        <v>170.10196683939819</v>
      </c>
      <c r="M97" s="102">
        <f t="shared" si="13"/>
        <v>8.5264719281580277</v>
      </c>
      <c r="N97" s="102">
        <f t="shared" si="16"/>
        <v>266.45224775493836</v>
      </c>
    </row>
    <row r="98" spans="1:14">
      <c r="A98" s="101">
        <v>40413</v>
      </c>
      <c r="B98" t="s">
        <v>169</v>
      </c>
      <c r="C98">
        <v>12.852</v>
      </c>
      <c r="D98">
        <v>325.017</v>
      </c>
      <c r="E98">
        <v>29.98</v>
      </c>
      <c r="F98">
        <v>5737</v>
      </c>
      <c r="G98">
        <v>17.899999999999999</v>
      </c>
      <c r="I98" s="102">
        <f t="shared" si="11"/>
        <v>109.73902447411457</v>
      </c>
      <c r="J98" s="103">
        <f t="shared" si="14"/>
        <v>22.935456115089945</v>
      </c>
      <c r="K98" s="75">
        <f t="shared" si="12"/>
        <v>229.77361895729894</v>
      </c>
      <c r="L98" s="75">
        <f t="shared" si="15"/>
        <v>172.34486353137436</v>
      </c>
      <c r="M98" s="102">
        <f t="shared" si="13"/>
        <v>8.6388985863397565</v>
      </c>
      <c r="N98" s="102">
        <f t="shared" si="16"/>
        <v>269.96558082311736</v>
      </c>
    </row>
    <row r="99" spans="1:14">
      <c r="A99" s="101">
        <v>40413</v>
      </c>
      <c r="B99" t="s">
        <v>170</v>
      </c>
      <c r="C99">
        <v>13.019</v>
      </c>
      <c r="D99">
        <v>325.017</v>
      </c>
      <c r="E99">
        <v>29.98</v>
      </c>
      <c r="F99">
        <v>5743</v>
      </c>
      <c r="G99">
        <v>17.899999999999999</v>
      </c>
      <c r="I99" s="102">
        <f t="shared" si="11"/>
        <v>109.73902447411457</v>
      </c>
      <c r="J99" s="103">
        <f t="shared" si="14"/>
        <v>22.935456115089945</v>
      </c>
      <c r="K99" s="75">
        <f t="shared" si="12"/>
        <v>229.77361895729894</v>
      </c>
      <c r="L99" s="75">
        <f t="shared" si="15"/>
        <v>172.34486353137436</v>
      </c>
      <c r="M99" s="102">
        <f t="shared" si="13"/>
        <v>8.6388985863397565</v>
      </c>
      <c r="N99" s="102">
        <f t="shared" si="16"/>
        <v>269.96558082311736</v>
      </c>
    </row>
    <row r="100" spans="1:14">
      <c r="A100" s="101">
        <v>40413</v>
      </c>
      <c r="B100" t="s">
        <v>171</v>
      </c>
      <c r="C100">
        <v>13.186</v>
      </c>
      <c r="D100">
        <v>323.036</v>
      </c>
      <c r="E100">
        <v>30.05</v>
      </c>
      <c r="F100">
        <v>5733</v>
      </c>
      <c r="G100">
        <v>17.899999999999999</v>
      </c>
      <c r="I100" s="102">
        <f t="shared" si="11"/>
        <v>109.06989332220863</v>
      </c>
      <c r="J100" s="103">
        <f t="shared" si="14"/>
        <v>22.795607704341602</v>
      </c>
      <c r="K100" s="75">
        <f t="shared" si="12"/>
        <v>228.37257965457792</v>
      </c>
      <c r="L100" s="75">
        <f t="shared" si="15"/>
        <v>171.29399473048551</v>
      </c>
      <c r="M100" s="102">
        <f t="shared" si="13"/>
        <v>8.5862231029374101</v>
      </c>
      <c r="N100" s="102">
        <f t="shared" si="16"/>
        <v>268.31947196679408</v>
      </c>
    </row>
    <row r="101" spans="1:14">
      <c r="A101" s="101">
        <v>40413</v>
      </c>
      <c r="B101" t="s">
        <v>172</v>
      </c>
      <c r="C101">
        <v>13.353</v>
      </c>
      <c r="D101">
        <v>322.75400000000002</v>
      </c>
      <c r="E101">
        <v>30.06</v>
      </c>
      <c r="F101">
        <v>5726</v>
      </c>
      <c r="G101">
        <v>17.899999999999999</v>
      </c>
      <c r="I101" s="102">
        <f t="shared" si="11"/>
        <v>108.97468489078864</v>
      </c>
      <c r="J101" s="103">
        <f t="shared" si="14"/>
        <v>22.775709142174822</v>
      </c>
      <c r="K101" s="75">
        <f t="shared" si="12"/>
        <v>228.1732304627343</v>
      </c>
      <c r="L101" s="75">
        <f t="shared" si="15"/>
        <v>171.14447012701152</v>
      </c>
      <c r="M101" s="102">
        <f t="shared" si="13"/>
        <v>8.5787280847563814</v>
      </c>
      <c r="N101" s="102">
        <f t="shared" si="16"/>
        <v>268.08525264863692</v>
      </c>
    </row>
    <row r="102" spans="1:14">
      <c r="A102" s="101">
        <v>40413</v>
      </c>
      <c r="B102" t="s">
        <v>173</v>
      </c>
      <c r="C102">
        <v>13.519</v>
      </c>
      <c r="D102">
        <v>325.87099999999998</v>
      </c>
      <c r="E102">
        <v>29.95</v>
      </c>
      <c r="F102">
        <v>5727</v>
      </c>
      <c r="G102">
        <v>17.899999999999999</v>
      </c>
      <c r="I102" s="102">
        <f t="shared" si="11"/>
        <v>110.02723342841539</v>
      </c>
      <c r="J102" s="103">
        <f t="shared" si="14"/>
        <v>22.995691786538814</v>
      </c>
      <c r="K102" s="75">
        <f t="shared" si="12"/>
        <v>230.37707624847627</v>
      </c>
      <c r="L102" s="75">
        <f t="shared" si="15"/>
        <v>172.79749497342993</v>
      </c>
      <c r="M102" s="102">
        <f t="shared" si="13"/>
        <v>8.6615870323124771</v>
      </c>
      <c r="N102" s="102">
        <f t="shared" si="16"/>
        <v>270.67459475976489</v>
      </c>
    </row>
    <row r="103" spans="1:14">
      <c r="A103" s="101">
        <v>40413</v>
      </c>
      <c r="B103" t="s">
        <v>174</v>
      </c>
      <c r="C103">
        <v>13.686999999999999</v>
      </c>
      <c r="D103">
        <v>325.58600000000001</v>
      </c>
      <c r="E103">
        <v>29.96</v>
      </c>
      <c r="F103">
        <v>5729</v>
      </c>
      <c r="G103">
        <v>17.899999999999999</v>
      </c>
      <c r="I103" s="102">
        <f t="shared" si="11"/>
        <v>109.93106749845498</v>
      </c>
      <c r="J103" s="103">
        <f t="shared" si="14"/>
        <v>22.975593107177087</v>
      </c>
      <c r="K103" s="75">
        <f t="shared" si="12"/>
        <v>230.17572222830626</v>
      </c>
      <c r="L103" s="75">
        <f t="shared" si="15"/>
        <v>172.64646662089245</v>
      </c>
      <c r="M103" s="102">
        <f t="shared" si="13"/>
        <v>8.654016637729784</v>
      </c>
      <c r="N103" s="102">
        <f t="shared" si="16"/>
        <v>270.43801992905577</v>
      </c>
    </row>
    <row r="104" spans="1:14">
      <c r="A104" s="101">
        <v>40413</v>
      </c>
      <c r="B104" t="s">
        <v>175</v>
      </c>
      <c r="C104">
        <v>13.853</v>
      </c>
      <c r="D104">
        <v>323.60000000000002</v>
      </c>
      <c r="E104">
        <v>30.03</v>
      </c>
      <c r="F104">
        <v>5727</v>
      </c>
      <c r="G104">
        <v>17.899999999999999</v>
      </c>
      <c r="I104" s="102">
        <f t="shared" si="11"/>
        <v>109.26059585396838</v>
      </c>
      <c r="J104" s="103">
        <f t="shared" si="14"/>
        <v>22.835464533479389</v>
      </c>
      <c r="K104" s="75">
        <f t="shared" si="12"/>
        <v>228.77187617718454</v>
      </c>
      <c r="L104" s="75">
        <f t="shared" si="15"/>
        <v>171.59349257975768</v>
      </c>
      <c r="M104" s="102">
        <f t="shared" si="13"/>
        <v>8.6012356277883057</v>
      </c>
      <c r="N104" s="102">
        <f t="shared" si="16"/>
        <v>268.78861336838457</v>
      </c>
    </row>
    <row r="105" spans="1:14">
      <c r="A105" s="101">
        <v>40413</v>
      </c>
      <c r="B105" t="s">
        <v>176</v>
      </c>
      <c r="C105">
        <v>14.02</v>
      </c>
      <c r="D105">
        <v>326.72699999999998</v>
      </c>
      <c r="E105">
        <v>29.92</v>
      </c>
      <c r="F105">
        <v>5721</v>
      </c>
      <c r="G105">
        <v>17.899999999999999</v>
      </c>
      <c r="I105" s="102">
        <f t="shared" si="11"/>
        <v>110.31631042159088</v>
      </c>
      <c r="J105" s="103">
        <f t="shared" si="14"/>
        <v>23.056108878112497</v>
      </c>
      <c r="K105" s="75">
        <f t="shared" si="12"/>
        <v>230.98235105566116</v>
      </c>
      <c r="L105" s="75">
        <f t="shared" si="15"/>
        <v>173.25148966836767</v>
      </c>
      <c r="M105" s="102">
        <f t="shared" si="13"/>
        <v>8.6843438122242222</v>
      </c>
      <c r="N105" s="102">
        <f t="shared" si="16"/>
        <v>271.38574413200695</v>
      </c>
    </row>
    <row r="106" spans="1:14">
      <c r="A106" s="101">
        <v>40413</v>
      </c>
      <c r="B106" t="s">
        <v>177</v>
      </c>
      <c r="C106">
        <v>14.186999999999999</v>
      </c>
      <c r="D106">
        <v>325.58600000000001</v>
      </c>
      <c r="E106">
        <v>29.96</v>
      </c>
      <c r="F106">
        <v>5709</v>
      </c>
      <c r="G106">
        <v>17.899999999999999</v>
      </c>
      <c r="I106" s="102">
        <f t="shared" si="11"/>
        <v>109.93106749845498</v>
      </c>
      <c r="J106" s="103">
        <f t="shared" si="14"/>
        <v>22.975593107177087</v>
      </c>
      <c r="K106" s="75">
        <f t="shared" si="12"/>
        <v>230.17572222830626</v>
      </c>
      <c r="L106" s="75">
        <f t="shared" si="15"/>
        <v>172.64646662089245</v>
      </c>
      <c r="M106" s="102">
        <f t="shared" si="13"/>
        <v>8.654016637729784</v>
      </c>
      <c r="N106" s="102">
        <f t="shared" si="16"/>
        <v>270.43801992905577</v>
      </c>
    </row>
    <row r="107" spans="1:14">
      <c r="A107" s="101">
        <v>40413</v>
      </c>
      <c r="B107" t="s">
        <v>178</v>
      </c>
      <c r="C107">
        <v>14.355</v>
      </c>
      <c r="D107">
        <v>328.16</v>
      </c>
      <c r="E107">
        <v>29.87</v>
      </c>
      <c r="F107">
        <v>5717</v>
      </c>
      <c r="G107">
        <v>17.899999999999999</v>
      </c>
      <c r="I107" s="102">
        <f t="shared" si="11"/>
        <v>110.800043780568</v>
      </c>
      <c r="J107" s="103">
        <f t="shared" si="14"/>
        <v>23.157209150138712</v>
      </c>
      <c r="K107" s="75">
        <f t="shared" si="12"/>
        <v>231.99520099701235</v>
      </c>
      <c r="L107" s="75">
        <f t="shared" si="15"/>
        <v>174.01119169905368</v>
      </c>
      <c r="M107" s="102">
        <f t="shared" si="13"/>
        <v>8.7224243715426493</v>
      </c>
      <c r="N107" s="102">
        <f t="shared" si="16"/>
        <v>272.57576161070779</v>
      </c>
    </row>
    <row r="108" spans="1:14">
      <c r="A108" s="101">
        <v>40413</v>
      </c>
      <c r="B108" t="s">
        <v>179</v>
      </c>
      <c r="C108">
        <v>14.521000000000001</v>
      </c>
      <c r="D108">
        <v>325.58600000000001</v>
      </c>
      <c r="E108">
        <v>29.96</v>
      </c>
      <c r="F108">
        <v>5718</v>
      </c>
      <c r="G108">
        <v>17.899999999999999</v>
      </c>
      <c r="I108" s="102">
        <f t="shared" si="11"/>
        <v>109.93106749845498</v>
      </c>
      <c r="J108" s="103">
        <f t="shared" si="14"/>
        <v>22.975593107177087</v>
      </c>
      <c r="K108" s="75">
        <f t="shared" si="12"/>
        <v>230.17572222830626</v>
      </c>
      <c r="L108" s="75">
        <f t="shared" si="15"/>
        <v>172.64646662089245</v>
      </c>
      <c r="M108" s="102">
        <f t="shared" si="13"/>
        <v>8.654016637729784</v>
      </c>
      <c r="N108" s="102">
        <f t="shared" si="16"/>
        <v>270.43801992905577</v>
      </c>
    </row>
    <row r="109" spans="1:14">
      <c r="A109" s="101">
        <v>40413</v>
      </c>
      <c r="B109" t="s">
        <v>180</v>
      </c>
      <c r="C109">
        <v>14.688000000000001</v>
      </c>
      <c r="D109">
        <v>325.58600000000001</v>
      </c>
      <c r="E109">
        <v>29.96</v>
      </c>
      <c r="F109">
        <v>5710</v>
      </c>
      <c r="G109">
        <v>17.899999999999999</v>
      </c>
      <c r="I109" s="102">
        <f t="shared" si="11"/>
        <v>109.93106749845498</v>
      </c>
      <c r="J109" s="103">
        <f t="shared" si="14"/>
        <v>22.975593107177087</v>
      </c>
      <c r="K109" s="75">
        <f t="shared" si="12"/>
        <v>230.17572222830626</v>
      </c>
      <c r="L109" s="75">
        <f t="shared" si="15"/>
        <v>172.64646662089245</v>
      </c>
      <c r="M109" s="102">
        <f t="shared" si="13"/>
        <v>8.654016637729784</v>
      </c>
      <c r="N109" s="102">
        <f t="shared" si="16"/>
        <v>270.43801992905577</v>
      </c>
    </row>
    <row r="110" spans="1:14">
      <c r="A110" s="101">
        <v>40413</v>
      </c>
      <c r="B110" t="s">
        <v>181</v>
      </c>
      <c r="C110">
        <v>14.856</v>
      </c>
      <c r="D110">
        <v>325.30200000000002</v>
      </c>
      <c r="E110">
        <v>29.97</v>
      </c>
      <c r="F110">
        <v>5705</v>
      </c>
      <c r="G110">
        <v>17.899999999999999</v>
      </c>
      <c r="I110" s="102">
        <f t="shared" si="11"/>
        <v>109.83499788950003</v>
      </c>
      <c r="J110" s="103">
        <f t="shared" si="14"/>
        <v>22.955514558905506</v>
      </c>
      <c r="K110" s="75">
        <f t="shared" si="12"/>
        <v>229.97456988685641</v>
      </c>
      <c r="L110" s="75">
        <f t="shared" si="15"/>
        <v>172.49558954025323</v>
      </c>
      <c r="M110" s="102">
        <f t="shared" si="13"/>
        <v>8.6464538257495551</v>
      </c>
      <c r="N110" s="102">
        <f t="shared" si="16"/>
        <v>270.2016820546736</v>
      </c>
    </row>
    <row r="111" spans="1:14">
      <c r="A111" s="101">
        <v>40413</v>
      </c>
      <c r="B111" t="s">
        <v>182</v>
      </c>
      <c r="C111">
        <v>15.022</v>
      </c>
      <c r="D111">
        <v>323.88299999999998</v>
      </c>
      <c r="E111">
        <v>30.02</v>
      </c>
      <c r="F111">
        <v>5699</v>
      </c>
      <c r="G111">
        <v>17.899999999999999</v>
      </c>
      <c r="I111" s="102">
        <f t="shared" si="11"/>
        <v>109.3560902062991</v>
      </c>
      <c r="J111" s="103">
        <f t="shared" si="14"/>
        <v>22.855422853116512</v>
      </c>
      <c r="K111" s="75">
        <f t="shared" si="12"/>
        <v>228.97182403557093</v>
      </c>
      <c r="L111" s="75">
        <f t="shared" si="15"/>
        <v>171.74346622130699</v>
      </c>
      <c r="M111" s="102">
        <f t="shared" si="13"/>
        <v>8.6087531542954601</v>
      </c>
      <c r="N111" s="102">
        <f t="shared" si="16"/>
        <v>269.02353607173313</v>
      </c>
    </row>
    <row r="112" spans="1:14">
      <c r="A112" s="101">
        <v>40413</v>
      </c>
      <c r="B112" t="s">
        <v>183</v>
      </c>
      <c r="C112">
        <v>15.189</v>
      </c>
      <c r="D112">
        <v>327.43200000000002</v>
      </c>
      <c r="E112">
        <v>29.94</v>
      </c>
      <c r="F112">
        <v>5711</v>
      </c>
      <c r="G112">
        <v>17.8</v>
      </c>
      <c r="I112" s="102">
        <f t="shared" si="11"/>
        <v>110.32774010071786</v>
      </c>
      <c r="J112" s="103">
        <f t="shared" si="14"/>
        <v>23.058497681050032</v>
      </c>
      <c r="K112" s="75">
        <f t="shared" si="12"/>
        <v>231.03609847899384</v>
      </c>
      <c r="L112" s="75">
        <f t="shared" si="15"/>
        <v>173.29180366255667</v>
      </c>
      <c r="M112" s="102">
        <f t="shared" si="13"/>
        <v>8.7016558794956289</v>
      </c>
      <c r="N112" s="102">
        <f t="shared" si="16"/>
        <v>271.92674623423841</v>
      </c>
    </row>
    <row r="113" spans="1:14">
      <c r="A113" s="101">
        <v>40413</v>
      </c>
      <c r="B113" t="s">
        <v>184</v>
      </c>
      <c r="C113">
        <v>15.356</v>
      </c>
      <c r="D113">
        <v>328.29199999999997</v>
      </c>
      <c r="E113">
        <v>29.91</v>
      </c>
      <c r="F113">
        <v>5705</v>
      </c>
      <c r="G113">
        <v>17.8</v>
      </c>
      <c r="I113" s="102">
        <f t="shared" si="11"/>
        <v>110.61762699426349</v>
      </c>
      <c r="J113" s="103">
        <f t="shared" si="14"/>
        <v>23.119084041801067</v>
      </c>
      <c r="K113" s="75">
        <f t="shared" si="12"/>
        <v>231.64314741178114</v>
      </c>
      <c r="L113" s="75">
        <f t="shared" si="15"/>
        <v>173.74712906480636</v>
      </c>
      <c r="M113" s="102">
        <f t="shared" si="13"/>
        <v>8.7245195399794504</v>
      </c>
      <c r="N113" s="102">
        <f t="shared" si="16"/>
        <v>272.64123562435782</v>
      </c>
    </row>
    <row r="114" spans="1:14">
      <c r="A114" s="101">
        <v>40413</v>
      </c>
      <c r="B114" t="s">
        <v>185</v>
      </c>
      <c r="C114">
        <v>15.523</v>
      </c>
      <c r="D114">
        <v>327.14499999999998</v>
      </c>
      <c r="E114">
        <v>29.95</v>
      </c>
      <c r="F114">
        <v>5705</v>
      </c>
      <c r="G114">
        <v>17.8</v>
      </c>
      <c r="I114" s="102">
        <f t="shared" si="11"/>
        <v>110.23130480676724</v>
      </c>
      <c r="J114" s="103">
        <f t="shared" si="14"/>
        <v>23.038342704614351</v>
      </c>
      <c r="K114" s="75">
        <f t="shared" si="12"/>
        <v>230.83415439811549</v>
      </c>
      <c r="L114" s="75">
        <f t="shared" si="15"/>
        <v>173.14033272686839</v>
      </c>
      <c r="M114" s="102">
        <f t="shared" si="13"/>
        <v>8.6940499343196436</v>
      </c>
      <c r="N114" s="102">
        <f t="shared" si="16"/>
        <v>271.68906044748888</v>
      </c>
    </row>
    <row r="115" spans="1:14">
      <c r="A115" s="101">
        <v>40413</v>
      </c>
      <c r="B115" t="s">
        <v>186</v>
      </c>
      <c r="C115">
        <v>15.69</v>
      </c>
      <c r="D115">
        <v>330.88900000000001</v>
      </c>
      <c r="E115">
        <v>29.82</v>
      </c>
      <c r="F115">
        <v>5698</v>
      </c>
      <c r="G115">
        <v>17.8</v>
      </c>
      <c r="I115" s="102">
        <f t="shared" si="11"/>
        <v>111.49254692346052</v>
      </c>
      <c r="J115" s="103">
        <f t="shared" si="14"/>
        <v>23.301942307003245</v>
      </c>
      <c r="K115" s="75">
        <f t="shared" si="12"/>
        <v>233.47530754429786</v>
      </c>
      <c r="L115" s="75">
        <f t="shared" si="15"/>
        <v>175.12136597433121</v>
      </c>
      <c r="M115" s="102">
        <f t="shared" si="13"/>
        <v>8.7935253234663158</v>
      </c>
      <c r="N115" s="102">
        <f t="shared" si="16"/>
        <v>274.79766635832237</v>
      </c>
    </row>
    <row r="116" spans="1:14">
      <c r="A116" s="101">
        <v>40413</v>
      </c>
      <c r="B116" t="s">
        <v>187</v>
      </c>
      <c r="C116">
        <v>15.856999999999999</v>
      </c>
      <c r="D116">
        <v>326.57400000000001</v>
      </c>
      <c r="E116">
        <v>29.97</v>
      </c>
      <c r="F116">
        <v>5697</v>
      </c>
      <c r="G116">
        <v>17.8</v>
      </c>
      <c r="I116" s="102">
        <f t="shared" si="11"/>
        <v>110.0387239561949</v>
      </c>
      <c r="J116" s="103">
        <f t="shared" si="14"/>
        <v>22.998093306844734</v>
      </c>
      <c r="K116" s="75">
        <f t="shared" si="12"/>
        <v>230.43087297208987</v>
      </c>
      <c r="L116" s="75">
        <f t="shared" si="15"/>
        <v>172.83784594597282</v>
      </c>
      <c r="M116" s="102">
        <f t="shared" si="13"/>
        <v>8.6788608958318498</v>
      </c>
      <c r="N116" s="102">
        <f t="shared" si="16"/>
        <v>271.21440299474529</v>
      </c>
    </row>
    <row r="117" spans="1:14">
      <c r="A117" s="101">
        <v>40413</v>
      </c>
      <c r="B117" t="s">
        <v>188</v>
      </c>
      <c r="C117">
        <v>16.024000000000001</v>
      </c>
      <c r="D117">
        <v>330.59899999999999</v>
      </c>
      <c r="E117">
        <v>29.83</v>
      </c>
      <c r="F117">
        <v>5692</v>
      </c>
      <c r="G117">
        <v>17.8</v>
      </c>
      <c r="I117" s="102">
        <f t="shared" si="11"/>
        <v>111.39494212608413</v>
      </c>
      <c r="J117" s="103">
        <f t="shared" si="14"/>
        <v>23.281542904351582</v>
      </c>
      <c r="K117" s="75">
        <f t="shared" si="12"/>
        <v>233.27091441924983</v>
      </c>
      <c r="L117" s="75">
        <f t="shared" si="15"/>
        <v>174.96805809937581</v>
      </c>
      <c r="M117" s="102">
        <f t="shared" si="13"/>
        <v>8.7858271384207232</v>
      </c>
      <c r="N117" s="102">
        <f t="shared" si="16"/>
        <v>274.55709807564762</v>
      </c>
    </row>
    <row r="118" spans="1:14">
      <c r="A118" s="101">
        <v>40413</v>
      </c>
      <c r="B118" t="s">
        <v>189</v>
      </c>
      <c r="C118">
        <v>16.190999999999999</v>
      </c>
      <c r="D118">
        <v>329.15499999999997</v>
      </c>
      <c r="E118">
        <v>29.88</v>
      </c>
      <c r="F118">
        <v>5692</v>
      </c>
      <c r="G118">
        <v>17.8</v>
      </c>
      <c r="I118" s="102">
        <f t="shared" si="11"/>
        <v>110.90838810435952</v>
      </c>
      <c r="J118" s="103">
        <f t="shared" si="14"/>
        <v>23.179853113811138</v>
      </c>
      <c r="K118" s="75">
        <f t="shared" si="12"/>
        <v>232.25202703176325</v>
      </c>
      <c r="L118" s="75">
        <f t="shared" si="15"/>
        <v>174.20382759916836</v>
      </c>
      <c r="M118" s="102">
        <f t="shared" si="13"/>
        <v>8.7474521507705898</v>
      </c>
      <c r="N118" s="102">
        <f t="shared" si="16"/>
        <v>273.35787971158095</v>
      </c>
    </row>
    <row r="119" spans="1:14">
      <c r="A119" s="101">
        <v>40413</v>
      </c>
      <c r="B119" t="s">
        <v>190</v>
      </c>
      <c r="C119">
        <v>16.358000000000001</v>
      </c>
      <c r="D119">
        <v>331.46899999999999</v>
      </c>
      <c r="E119">
        <v>29.8</v>
      </c>
      <c r="F119">
        <v>5689</v>
      </c>
      <c r="G119">
        <v>17.8</v>
      </c>
      <c r="I119" s="102">
        <f t="shared" si="11"/>
        <v>111.68805155318078</v>
      </c>
      <c r="J119" s="103">
        <f t="shared" si="14"/>
        <v>23.342802774614782</v>
      </c>
      <c r="K119" s="75">
        <f t="shared" si="12"/>
        <v>233.88471162385136</v>
      </c>
      <c r="L119" s="75">
        <f t="shared" si="15"/>
        <v>175.42844513572504</v>
      </c>
      <c r="M119" s="102">
        <f t="shared" si="13"/>
        <v>8.808944963251566</v>
      </c>
      <c r="N119" s="102">
        <f t="shared" si="16"/>
        <v>275.27953010161144</v>
      </c>
    </row>
    <row r="120" spans="1:14">
      <c r="A120" s="101">
        <v>40413</v>
      </c>
      <c r="B120" t="s">
        <v>191</v>
      </c>
      <c r="C120">
        <v>16.524999999999999</v>
      </c>
      <c r="D120">
        <v>334.68099999999998</v>
      </c>
      <c r="E120">
        <v>29.69</v>
      </c>
      <c r="F120">
        <v>5691</v>
      </c>
      <c r="G120">
        <v>17.8</v>
      </c>
      <c r="I120" s="102">
        <f t="shared" si="11"/>
        <v>112.77040245552845</v>
      </c>
      <c r="J120" s="103">
        <f t="shared" si="14"/>
        <v>23.569014113205444</v>
      </c>
      <c r="K120" s="75">
        <f t="shared" si="12"/>
        <v>236.15125065959469</v>
      </c>
      <c r="L120" s="75">
        <f t="shared" si="15"/>
        <v>177.12849391667893</v>
      </c>
      <c r="M120" s="102">
        <f t="shared" si="13"/>
        <v>8.8943110287985725</v>
      </c>
      <c r="N120" s="102">
        <f t="shared" si="16"/>
        <v>277.9472196499554</v>
      </c>
    </row>
    <row r="121" spans="1:14">
      <c r="A121" s="101">
        <v>40413</v>
      </c>
      <c r="B121" t="s">
        <v>192</v>
      </c>
      <c r="C121">
        <v>16.692</v>
      </c>
      <c r="D121">
        <v>329.15499999999997</v>
      </c>
      <c r="E121">
        <v>29.88</v>
      </c>
      <c r="F121">
        <v>5692</v>
      </c>
      <c r="G121">
        <v>17.8</v>
      </c>
      <c r="I121" s="102">
        <f t="shared" si="11"/>
        <v>110.90838810435952</v>
      </c>
      <c r="J121" s="103">
        <f t="shared" si="14"/>
        <v>23.179853113811138</v>
      </c>
      <c r="K121" s="75">
        <f t="shared" si="12"/>
        <v>232.25202703176325</v>
      </c>
      <c r="L121" s="75">
        <f t="shared" si="15"/>
        <v>174.20382759916836</v>
      </c>
      <c r="M121" s="102">
        <f t="shared" si="13"/>
        <v>8.7474521507705898</v>
      </c>
      <c r="N121" s="102">
        <f t="shared" si="16"/>
        <v>273.35787971158095</v>
      </c>
    </row>
    <row r="122" spans="1:14">
      <c r="A122" s="101">
        <v>40413</v>
      </c>
      <c r="B122" t="s">
        <v>193</v>
      </c>
      <c r="C122">
        <v>16.859000000000002</v>
      </c>
      <c r="D122">
        <v>330.02</v>
      </c>
      <c r="E122">
        <v>29.85</v>
      </c>
      <c r="F122">
        <v>5680</v>
      </c>
      <c r="G122">
        <v>17.8</v>
      </c>
      <c r="I122" s="102">
        <f t="shared" si="11"/>
        <v>111.2000269143476</v>
      </c>
      <c r="J122" s="103">
        <f t="shared" si="14"/>
        <v>23.240805625098645</v>
      </c>
      <c r="K122" s="75">
        <f t="shared" si="12"/>
        <v>232.8627446333673</v>
      </c>
      <c r="L122" s="75">
        <f t="shared" si="15"/>
        <v>174.66190473692811</v>
      </c>
      <c r="M122" s="102">
        <f t="shared" si="13"/>
        <v>8.7704539866035827</v>
      </c>
      <c r="N122" s="102">
        <f t="shared" si="16"/>
        <v>274.07668708136197</v>
      </c>
    </row>
    <row r="123" spans="1:14">
      <c r="A123" s="101">
        <v>40413</v>
      </c>
      <c r="B123" t="s">
        <v>194</v>
      </c>
      <c r="C123">
        <v>17.024999999999999</v>
      </c>
      <c r="D123">
        <v>331.75900000000001</v>
      </c>
      <c r="E123">
        <v>29.79</v>
      </c>
      <c r="F123">
        <v>5686</v>
      </c>
      <c r="G123">
        <v>17.8</v>
      </c>
      <c r="I123" s="102">
        <f t="shared" si="11"/>
        <v>111.78595164689933</v>
      </c>
      <c r="J123" s="103">
        <f t="shared" si="14"/>
        <v>23.36326389420196</v>
      </c>
      <c r="K123" s="75">
        <f t="shared" si="12"/>
        <v>234.08972312569861</v>
      </c>
      <c r="L123" s="75">
        <f t="shared" si="15"/>
        <v>175.58221683270472</v>
      </c>
      <c r="M123" s="102">
        <f t="shared" si="13"/>
        <v>8.8166664386061004</v>
      </c>
      <c r="N123" s="102">
        <f t="shared" si="16"/>
        <v>275.52082620644063</v>
      </c>
    </row>
    <row r="124" spans="1:14">
      <c r="A124" s="101">
        <v>40413</v>
      </c>
      <c r="B124" t="s">
        <v>195</v>
      </c>
      <c r="C124">
        <v>17.192</v>
      </c>
      <c r="D124">
        <v>330.88900000000001</v>
      </c>
      <c r="E124">
        <v>29.82</v>
      </c>
      <c r="F124">
        <v>5685</v>
      </c>
      <c r="G124">
        <v>17.8</v>
      </c>
      <c r="I124" s="102">
        <f t="shared" si="11"/>
        <v>111.49254692346052</v>
      </c>
      <c r="J124" s="103">
        <f t="shared" si="14"/>
        <v>23.301942307003245</v>
      </c>
      <c r="K124" s="75">
        <f t="shared" si="12"/>
        <v>233.47530754429786</v>
      </c>
      <c r="L124" s="75">
        <f t="shared" si="15"/>
        <v>175.12136597433121</v>
      </c>
      <c r="M124" s="102">
        <f t="shared" si="13"/>
        <v>8.7935253234663158</v>
      </c>
      <c r="N124" s="102">
        <f t="shared" si="16"/>
        <v>274.79766635832237</v>
      </c>
    </row>
    <row r="125" spans="1:14">
      <c r="A125" s="101">
        <v>40413</v>
      </c>
      <c r="B125" t="s">
        <v>196</v>
      </c>
      <c r="C125">
        <v>17.359000000000002</v>
      </c>
      <c r="D125">
        <v>331.46899999999999</v>
      </c>
      <c r="E125">
        <v>29.8</v>
      </c>
      <c r="F125">
        <v>5671</v>
      </c>
      <c r="G125">
        <v>17.8</v>
      </c>
      <c r="I125" s="102">
        <f t="shared" si="11"/>
        <v>111.68805155318078</v>
      </c>
      <c r="J125" s="103">
        <f t="shared" si="14"/>
        <v>23.342802774614782</v>
      </c>
      <c r="K125" s="75">
        <f t="shared" si="12"/>
        <v>233.88471162385136</v>
      </c>
      <c r="L125" s="75">
        <f t="shared" si="15"/>
        <v>175.42844513572504</v>
      </c>
      <c r="M125" s="102">
        <f t="shared" si="13"/>
        <v>8.808944963251566</v>
      </c>
      <c r="N125" s="102">
        <f t="shared" si="16"/>
        <v>275.27953010161144</v>
      </c>
    </row>
    <row r="126" spans="1:14">
      <c r="A126" s="101">
        <v>40413</v>
      </c>
      <c r="B126" t="s">
        <v>197</v>
      </c>
      <c r="C126">
        <v>17.526</v>
      </c>
      <c r="D126">
        <v>328.57900000000001</v>
      </c>
      <c r="E126">
        <v>29.9</v>
      </c>
      <c r="F126">
        <v>5668</v>
      </c>
      <c r="G126">
        <v>17.8</v>
      </c>
      <c r="I126" s="102">
        <f t="shared" si="11"/>
        <v>110.71445005743254</v>
      </c>
      <c r="J126" s="103">
        <f t="shared" si="14"/>
        <v>23.139320062003399</v>
      </c>
      <c r="K126" s="75">
        <f t="shared" si="12"/>
        <v>231.84590351588466</v>
      </c>
      <c r="L126" s="75">
        <f t="shared" si="15"/>
        <v>173.89920906968442</v>
      </c>
      <c r="M126" s="102">
        <f t="shared" si="13"/>
        <v>8.732156068889827</v>
      </c>
      <c r="N126" s="102">
        <f t="shared" si="16"/>
        <v>272.87987715280707</v>
      </c>
    </row>
    <row r="127" spans="1:14">
      <c r="A127" s="101">
        <v>40413</v>
      </c>
      <c r="B127" t="s">
        <v>198</v>
      </c>
      <c r="C127">
        <v>17.693000000000001</v>
      </c>
      <c r="D127">
        <v>328.29199999999997</v>
      </c>
      <c r="E127">
        <v>29.91</v>
      </c>
      <c r="F127">
        <v>5662</v>
      </c>
      <c r="G127">
        <v>17.8</v>
      </c>
      <c r="I127" s="102">
        <f t="shared" si="11"/>
        <v>110.61762699426349</v>
      </c>
      <c r="J127" s="103">
        <f t="shared" si="14"/>
        <v>23.119084041801067</v>
      </c>
      <c r="K127" s="75">
        <f t="shared" si="12"/>
        <v>231.64314741178114</v>
      </c>
      <c r="L127" s="75">
        <f t="shared" si="15"/>
        <v>173.74712906480636</v>
      </c>
      <c r="M127" s="102">
        <f t="shared" si="13"/>
        <v>8.7245195399794504</v>
      </c>
      <c r="N127" s="102">
        <f t="shared" si="16"/>
        <v>272.64123562435782</v>
      </c>
    </row>
    <row r="128" spans="1:14">
      <c r="A128" s="101">
        <v>40413</v>
      </c>
      <c r="B128" t="s">
        <v>199</v>
      </c>
      <c r="C128">
        <v>17.86</v>
      </c>
      <c r="D128">
        <v>330.30900000000003</v>
      </c>
      <c r="E128">
        <v>29.84</v>
      </c>
      <c r="F128">
        <v>5674</v>
      </c>
      <c r="G128">
        <v>17.8</v>
      </c>
      <c r="I128" s="102">
        <f t="shared" si="11"/>
        <v>111.29743549977714</v>
      </c>
      <c r="J128" s="103">
        <f t="shared" si="14"/>
        <v>23.261164019453421</v>
      </c>
      <c r="K128" s="75">
        <f t="shared" si="12"/>
        <v>233.06672687315083</v>
      </c>
      <c r="L128" s="75">
        <f t="shared" si="15"/>
        <v>174.81490442173896</v>
      </c>
      <c r="M128" s="102">
        <f t="shared" si="13"/>
        <v>8.7781366962226013</v>
      </c>
      <c r="N128" s="102">
        <f t="shared" si="16"/>
        <v>274.31677175695631</v>
      </c>
    </row>
    <row r="129" spans="1:14">
      <c r="A129" s="101">
        <v>40413</v>
      </c>
      <c r="B129" t="s">
        <v>200</v>
      </c>
      <c r="C129">
        <v>18.027000000000001</v>
      </c>
      <c r="D129">
        <v>330.59899999999999</v>
      </c>
      <c r="E129">
        <v>29.83</v>
      </c>
      <c r="F129">
        <v>5674</v>
      </c>
      <c r="G129">
        <v>17.8</v>
      </c>
      <c r="I129" s="102">
        <f t="shared" si="11"/>
        <v>111.39494212608413</v>
      </c>
      <c r="J129" s="103">
        <f t="shared" si="14"/>
        <v>23.281542904351582</v>
      </c>
      <c r="K129" s="75">
        <f t="shared" si="12"/>
        <v>233.27091441924983</v>
      </c>
      <c r="L129" s="75">
        <f t="shared" si="15"/>
        <v>174.96805809937581</v>
      </c>
      <c r="M129" s="102">
        <f t="shared" si="13"/>
        <v>8.7858271384207232</v>
      </c>
      <c r="N129" s="102">
        <f t="shared" si="16"/>
        <v>274.55709807564762</v>
      </c>
    </row>
    <row r="130" spans="1:14">
      <c r="A130" s="101">
        <v>40413</v>
      </c>
      <c r="B130" t="s">
        <v>201</v>
      </c>
      <c r="C130">
        <v>18.193999999999999</v>
      </c>
      <c r="D130">
        <v>333.21600000000001</v>
      </c>
      <c r="E130">
        <v>29.74</v>
      </c>
      <c r="F130">
        <v>5664</v>
      </c>
      <c r="G130">
        <v>17.8</v>
      </c>
      <c r="I130" s="102">
        <f t="shared" si="11"/>
        <v>112.27693514946716</v>
      </c>
      <c r="J130" s="103">
        <f t="shared" si="14"/>
        <v>23.465879446238638</v>
      </c>
      <c r="K130" s="75">
        <f t="shared" si="12"/>
        <v>235.11788623995497</v>
      </c>
      <c r="L130" s="75">
        <f t="shared" si="15"/>
        <v>176.35340471936738</v>
      </c>
      <c r="M130" s="102">
        <f t="shared" si="13"/>
        <v>8.8553907837069286</v>
      </c>
      <c r="N130" s="102">
        <f t="shared" si="16"/>
        <v>276.73096199084154</v>
      </c>
    </row>
    <row r="131" spans="1:14">
      <c r="A131" s="101">
        <v>40413</v>
      </c>
      <c r="B131" t="s">
        <v>202</v>
      </c>
      <c r="C131">
        <v>18.361000000000001</v>
      </c>
      <c r="D131">
        <v>329.44299999999998</v>
      </c>
      <c r="E131">
        <v>29.87</v>
      </c>
      <c r="F131">
        <v>5659</v>
      </c>
      <c r="G131">
        <v>17.8</v>
      </c>
      <c r="I131" s="102">
        <f t="shared" si="11"/>
        <v>111.00550334633806</v>
      </c>
      <c r="J131" s="103">
        <f t="shared" si="14"/>
        <v>23.200150199384652</v>
      </c>
      <c r="K131" s="75">
        <f t="shared" si="12"/>
        <v>232.45539498427527</v>
      </c>
      <c r="L131" s="75">
        <f t="shared" si="15"/>
        <v>174.35636652936145</v>
      </c>
      <c r="M131" s="102">
        <f t="shared" si="13"/>
        <v>8.755111724107083</v>
      </c>
      <c r="N131" s="102">
        <f t="shared" si="16"/>
        <v>273.59724137834633</v>
      </c>
    </row>
    <row r="132" spans="1:14">
      <c r="A132" s="101">
        <v>40413</v>
      </c>
      <c r="B132" t="s">
        <v>203</v>
      </c>
      <c r="C132">
        <v>18.527999999999999</v>
      </c>
      <c r="D132">
        <v>332.92399999999998</v>
      </c>
      <c r="E132">
        <v>29.75</v>
      </c>
      <c r="F132">
        <v>5658</v>
      </c>
      <c r="G132">
        <v>17.8</v>
      </c>
      <c r="I132" s="102">
        <f t="shared" si="11"/>
        <v>112.17854027281112</v>
      </c>
      <c r="J132" s="103">
        <f t="shared" si="14"/>
        <v>23.445314917017523</v>
      </c>
      <c r="K132" s="75">
        <f t="shared" si="12"/>
        <v>234.91183861863888</v>
      </c>
      <c r="L132" s="75">
        <f t="shared" si="15"/>
        <v>176.19885586672783</v>
      </c>
      <c r="M132" s="102">
        <f t="shared" si="13"/>
        <v>8.847630284342177</v>
      </c>
      <c r="N132" s="102">
        <f t="shared" si="16"/>
        <v>276.48844638569301</v>
      </c>
    </row>
    <row r="133" spans="1:14">
      <c r="A133" s="101">
        <v>40413</v>
      </c>
      <c r="B133" t="s">
        <v>204</v>
      </c>
      <c r="C133">
        <v>18.695</v>
      </c>
      <c r="D133">
        <v>333.50900000000001</v>
      </c>
      <c r="E133">
        <v>29.73</v>
      </c>
      <c r="F133">
        <v>5654</v>
      </c>
      <c r="G133">
        <v>17.8</v>
      </c>
      <c r="I133" s="102">
        <f t="shared" si="11"/>
        <v>112.37542937786148</v>
      </c>
      <c r="J133" s="103">
        <f t="shared" si="14"/>
        <v>23.486464739973048</v>
      </c>
      <c r="K133" s="75">
        <f t="shared" si="12"/>
        <v>235.32414191264573</v>
      </c>
      <c r="L133" s="75">
        <f t="shared" si="15"/>
        <v>176.50810962380231</v>
      </c>
      <c r="M133" s="102">
        <f t="shared" si="13"/>
        <v>8.8631591190396524</v>
      </c>
      <c r="N133" s="102">
        <f t="shared" si="16"/>
        <v>276.97372246998913</v>
      </c>
    </row>
    <row r="134" spans="1:14">
      <c r="A134" s="101">
        <v>40413</v>
      </c>
      <c r="B134" t="s">
        <v>205</v>
      </c>
      <c r="C134">
        <v>18.861000000000001</v>
      </c>
      <c r="D134">
        <v>331.91899999999998</v>
      </c>
      <c r="E134">
        <v>29.74</v>
      </c>
      <c r="F134">
        <v>5658</v>
      </c>
      <c r="G134">
        <v>17.899999999999999</v>
      </c>
      <c r="I134" s="102">
        <f t="shared" si="11"/>
        <v>112.06919586715561</v>
      </c>
      <c r="J134" s="103">
        <f t="shared" si="14"/>
        <v>23.422461936235521</v>
      </c>
      <c r="K134" s="75">
        <f t="shared" si="12"/>
        <v>234.65257533891048</v>
      </c>
      <c r="L134" s="75">
        <f t="shared" si="15"/>
        <v>176.00439187749245</v>
      </c>
      <c r="M134" s="102">
        <f t="shared" si="13"/>
        <v>8.8223348292782937</v>
      </c>
      <c r="N134" s="102">
        <f t="shared" si="16"/>
        <v>275.69796341494668</v>
      </c>
    </row>
    <row r="135" spans="1:14">
      <c r="A135" s="101">
        <v>40413</v>
      </c>
      <c r="B135" t="s">
        <v>206</v>
      </c>
      <c r="C135">
        <v>19.027999999999999</v>
      </c>
      <c r="D135">
        <v>334.25599999999997</v>
      </c>
      <c r="E135">
        <v>29.66</v>
      </c>
      <c r="F135">
        <v>5654</v>
      </c>
      <c r="G135">
        <v>17.899999999999999</v>
      </c>
      <c r="I135" s="102">
        <f t="shared" si="11"/>
        <v>112.85852487670036</v>
      </c>
      <c r="J135" s="103">
        <f t="shared" si="14"/>
        <v>23.587431699230375</v>
      </c>
      <c r="K135" s="75">
        <f t="shared" si="12"/>
        <v>236.30528716080076</v>
      </c>
      <c r="L135" s="75">
        <f t="shared" si="15"/>
        <v>177.2440311132452</v>
      </c>
      <c r="M135" s="102">
        <f t="shared" si="13"/>
        <v>8.8844725537331115</v>
      </c>
      <c r="N135" s="102">
        <f t="shared" si="16"/>
        <v>277.63976730415976</v>
      </c>
    </row>
    <row r="136" spans="1:14">
      <c r="A136" s="101">
        <v>40413</v>
      </c>
      <c r="B136" t="s">
        <v>207</v>
      </c>
      <c r="C136">
        <v>19.195</v>
      </c>
      <c r="D136">
        <v>329.88900000000001</v>
      </c>
      <c r="E136">
        <v>29.81</v>
      </c>
      <c r="F136">
        <v>5652</v>
      </c>
      <c r="G136">
        <v>17.899999999999999</v>
      </c>
      <c r="I136" s="102">
        <f t="shared" si="11"/>
        <v>111.38374197975547</v>
      </c>
      <c r="J136" s="103">
        <f t="shared" si="14"/>
        <v>23.279202073768893</v>
      </c>
      <c r="K136" s="75">
        <f t="shared" si="12"/>
        <v>233.21735918776423</v>
      </c>
      <c r="L136" s="75">
        <f t="shared" si="15"/>
        <v>174.92788826132536</v>
      </c>
      <c r="M136" s="102">
        <f t="shared" si="13"/>
        <v>8.7683743840561927</v>
      </c>
      <c r="N136" s="102">
        <f t="shared" si="16"/>
        <v>274.01169950175603</v>
      </c>
    </row>
    <row r="137" spans="1:14">
      <c r="A137" s="101">
        <v>40413</v>
      </c>
      <c r="B137" t="s">
        <v>208</v>
      </c>
      <c r="C137">
        <v>19.361999999999998</v>
      </c>
      <c r="D137">
        <v>335.72699999999998</v>
      </c>
      <c r="E137">
        <v>29.61</v>
      </c>
      <c r="F137">
        <v>5647</v>
      </c>
      <c r="G137">
        <v>17.899999999999999</v>
      </c>
      <c r="I137" s="102">
        <f t="shared" si="11"/>
        <v>113.3551088474054</v>
      </c>
      <c r="J137" s="103">
        <f t="shared" si="14"/>
        <v>23.691217749107729</v>
      </c>
      <c r="K137" s="75">
        <f t="shared" si="12"/>
        <v>237.34504395298913</v>
      </c>
      <c r="L137" s="75">
        <f t="shared" si="15"/>
        <v>178.02391499751661</v>
      </c>
      <c r="M137" s="102">
        <f t="shared" si="13"/>
        <v>8.9235647416132284</v>
      </c>
      <c r="N137" s="102">
        <f t="shared" si="16"/>
        <v>278.8613981754134</v>
      </c>
    </row>
    <row r="138" spans="1:14">
      <c r="A138" s="101">
        <v>40413</v>
      </c>
      <c r="B138" t="s">
        <v>209</v>
      </c>
      <c r="C138">
        <v>19.529</v>
      </c>
      <c r="D138">
        <v>334.55</v>
      </c>
      <c r="E138">
        <v>29.65</v>
      </c>
      <c r="F138">
        <v>5652</v>
      </c>
      <c r="G138">
        <v>17.899999999999999</v>
      </c>
      <c r="I138" s="102">
        <f t="shared" si="11"/>
        <v>112.9576406650626</v>
      </c>
      <c r="J138" s="103">
        <f t="shared" si="14"/>
        <v>23.608146898998079</v>
      </c>
      <c r="K138" s="75">
        <f t="shared" si="12"/>
        <v>236.5128176495848</v>
      </c>
      <c r="L138" s="75">
        <f t="shared" si="15"/>
        <v>177.39969221102652</v>
      </c>
      <c r="M138" s="102">
        <f t="shared" si="13"/>
        <v>8.8922751676899043</v>
      </c>
      <c r="N138" s="102">
        <f t="shared" si="16"/>
        <v>277.88359899030951</v>
      </c>
    </row>
    <row r="139" spans="1:14">
      <c r="A139" s="101">
        <v>40413</v>
      </c>
      <c r="B139" t="s">
        <v>210</v>
      </c>
      <c r="C139">
        <v>19.696000000000002</v>
      </c>
      <c r="D139">
        <v>334.25599999999997</v>
      </c>
      <c r="E139">
        <v>29.66</v>
      </c>
      <c r="F139">
        <v>5646</v>
      </c>
      <c r="G139">
        <v>17.899999999999999</v>
      </c>
      <c r="I139" s="102">
        <f t="shared" si="11"/>
        <v>112.85852487670036</v>
      </c>
      <c r="J139" s="103">
        <f t="shared" si="14"/>
        <v>23.587431699230375</v>
      </c>
      <c r="K139" s="75">
        <f t="shared" si="12"/>
        <v>236.30528716080076</v>
      </c>
      <c r="L139" s="75">
        <f t="shared" si="15"/>
        <v>177.2440311132452</v>
      </c>
      <c r="M139" s="102">
        <f t="shared" si="13"/>
        <v>8.8844725537331115</v>
      </c>
      <c r="N139" s="102">
        <f t="shared" si="16"/>
        <v>277.63976730415976</v>
      </c>
    </row>
    <row r="140" spans="1:14">
      <c r="A140" s="101">
        <v>40413</v>
      </c>
      <c r="B140" t="s">
        <v>211</v>
      </c>
      <c r="C140">
        <v>19.863</v>
      </c>
      <c r="D140">
        <v>336.613</v>
      </c>
      <c r="E140">
        <v>29.58</v>
      </c>
      <c r="F140">
        <v>5642</v>
      </c>
      <c r="G140">
        <v>17.899999999999999</v>
      </c>
      <c r="I140" s="102">
        <f t="shared" si="11"/>
        <v>113.65426902180778</v>
      </c>
      <c r="J140" s="103">
        <f t="shared" si="14"/>
        <v>23.753742225557826</v>
      </c>
      <c r="K140" s="75">
        <f t="shared" si="12"/>
        <v>237.97143111334287</v>
      </c>
      <c r="L140" s="75">
        <f t="shared" si="15"/>
        <v>178.49374530335794</v>
      </c>
      <c r="M140" s="102">
        <f t="shared" si="13"/>
        <v>8.9471152918401753</v>
      </c>
      <c r="N140" s="102">
        <f t="shared" si="16"/>
        <v>279.59735287000547</v>
      </c>
    </row>
    <row r="141" spans="1:14">
      <c r="A141" s="101">
        <v>40413</v>
      </c>
      <c r="B141" t="s">
        <v>212</v>
      </c>
      <c r="C141">
        <v>20.03</v>
      </c>
      <c r="D141">
        <v>334.55</v>
      </c>
      <c r="E141">
        <v>29.65</v>
      </c>
      <c r="F141">
        <v>5636</v>
      </c>
      <c r="G141">
        <v>17.899999999999999</v>
      </c>
      <c r="I141" s="102">
        <f t="shared" si="11"/>
        <v>112.9576406650626</v>
      </c>
      <c r="J141" s="103">
        <f t="shared" si="14"/>
        <v>23.608146898998079</v>
      </c>
      <c r="K141" s="75">
        <f t="shared" si="12"/>
        <v>236.5128176495848</v>
      </c>
      <c r="L141" s="75">
        <f t="shared" si="15"/>
        <v>177.39969221102652</v>
      </c>
      <c r="M141" s="102">
        <f t="shared" si="13"/>
        <v>8.8922751676899043</v>
      </c>
      <c r="N141" s="102">
        <f t="shared" si="16"/>
        <v>277.88359899030951</v>
      </c>
    </row>
    <row r="142" spans="1:14">
      <c r="A142" s="101">
        <v>40413</v>
      </c>
      <c r="B142" t="s">
        <v>213</v>
      </c>
      <c r="C142">
        <v>20.196999999999999</v>
      </c>
      <c r="D142">
        <v>332.21</v>
      </c>
      <c r="E142">
        <v>29.73</v>
      </c>
      <c r="F142">
        <v>5630</v>
      </c>
      <c r="G142">
        <v>17.899999999999999</v>
      </c>
      <c r="I142" s="102">
        <f t="shared" si="11"/>
        <v>112.16751349528248</v>
      </c>
      <c r="J142" s="103">
        <f t="shared" si="14"/>
        <v>23.443010320514034</v>
      </c>
      <c r="K142" s="75">
        <f t="shared" si="12"/>
        <v>234.85843462488708</v>
      </c>
      <c r="L142" s="75">
        <f t="shared" si="15"/>
        <v>176.15879946661997</v>
      </c>
      <c r="M142" s="102">
        <f t="shared" si="13"/>
        <v>8.8300746102970127</v>
      </c>
      <c r="N142" s="102">
        <f t="shared" si="16"/>
        <v>275.93983157178167</v>
      </c>
    </row>
    <row r="143" spans="1:14">
      <c r="A143" s="101">
        <v>40413</v>
      </c>
      <c r="B143" t="s">
        <v>214</v>
      </c>
      <c r="C143">
        <v>20.347000000000001</v>
      </c>
      <c r="D143">
        <v>333.67</v>
      </c>
      <c r="E143">
        <v>29.68</v>
      </c>
      <c r="F143">
        <v>5617</v>
      </c>
      <c r="G143">
        <v>17.899999999999999</v>
      </c>
      <c r="I143" s="102">
        <f t="shared" si="11"/>
        <v>112.66059387288333</v>
      </c>
      <c r="J143" s="103">
        <f t="shared" si="14"/>
        <v>23.546064119432614</v>
      </c>
      <c r="K143" s="75">
        <f t="shared" si="12"/>
        <v>235.89085552839987</v>
      </c>
      <c r="L143" s="75">
        <f t="shared" si="15"/>
        <v>176.93318096668207</v>
      </c>
      <c r="M143" s="102">
        <f t="shared" si="13"/>
        <v>8.8688909875832245</v>
      </c>
      <c r="N143" s="102">
        <f t="shared" si="16"/>
        <v>277.15284336197578</v>
      </c>
    </row>
    <row r="144" spans="1:14">
      <c r="A144" s="101">
        <v>40413</v>
      </c>
      <c r="B144" t="s">
        <v>215</v>
      </c>
      <c r="C144">
        <v>20.513999999999999</v>
      </c>
      <c r="D144">
        <v>335.43200000000002</v>
      </c>
      <c r="E144">
        <v>29.62</v>
      </c>
      <c r="F144">
        <v>5633</v>
      </c>
      <c r="G144">
        <v>17.899999999999999</v>
      </c>
      <c r="I144" s="102">
        <f t="shared" si="11"/>
        <v>113.25559077951483</v>
      </c>
      <c r="J144" s="103">
        <f t="shared" si="14"/>
        <v>23.670418472918598</v>
      </c>
      <c r="K144" s="75">
        <f t="shared" si="12"/>
        <v>237.13667116381555</v>
      </c>
      <c r="L144" s="75">
        <f t="shared" si="15"/>
        <v>177.86762212074191</v>
      </c>
      <c r="M144" s="102">
        <f t="shared" si="13"/>
        <v>8.915730459322722</v>
      </c>
      <c r="N144" s="102">
        <f t="shared" si="16"/>
        <v>278.61657685383506</v>
      </c>
    </row>
    <row r="145" spans="1:14">
      <c r="A145" s="101">
        <v>40413</v>
      </c>
      <c r="B145" t="s">
        <v>216</v>
      </c>
      <c r="C145">
        <v>20.681000000000001</v>
      </c>
      <c r="D145">
        <v>336.02199999999999</v>
      </c>
      <c r="E145">
        <v>29.6</v>
      </c>
      <c r="F145">
        <v>5628</v>
      </c>
      <c r="G145">
        <v>17.899999999999999</v>
      </c>
      <c r="I145" s="102">
        <f t="shared" si="11"/>
        <v>113.4547278206515</v>
      </c>
      <c r="J145" s="103">
        <f t="shared" si="14"/>
        <v>23.712038114516162</v>
      </c>
      <c r="K145" s="75">
        <f t="shared" si="12"/>
        <v>237.55362801968059</v>
      </c>
      <c r="L145" s="75">
        <f t="shared" si="15"/>
        <v>178.18036634589984</v>
      </c>
      <c r="M145" s="102">
        <f t="shared" si="13"/>
        <v>8.9314069673963772</v>
      </c>
      <c r="N145" s="102">
        <f t="shared" si="16"/>
        <v>279.10646773113677</v>
      </c>
    </row>
    <row r="146" spans="1:14">
      <c r="A146" s="101">
        <v>40413</v>
      </c>
      <c r="B146" t="s">
        <v>217</v>
      </c>
      <c r="C146">
        <v>20.847999999999999</v>
      </c>
      <c r="D146">
        <v>336.02199999999999</v>
      </c>
      <c r="E146">
        <v>29.6</v>
      </c>
      <c r="F146">
        <v>5619</v>
      </c>
      <c r="G146">
        <v>17.899999999999999</v>
      </c>
      <c r="I146" s="102">
        <f t="shared" si="11"/>
        <v>113.4547278206515</v>
      </c>
      <c r="J146" s="103">
        <f t="shared" si="14"/>
        <v>23.712038114516162</v>
      </c>
      <c r="K146" s="75">
        <f t="shared" si="12"/>
        <v>237.55362801968059</v>
      </c>
      <c r="L146" s="75">
        <f t="shared" si="15"/>
        <v>178.18036634589984</v>
      </c>
      <c r="M146" s="102">
        <f t="shared" si="13"/>
        <v>8.9314069673963772</v>
      </c>
      <c r="N146" s="102">
        <f t="shared" si="16"/>
        <v>279.10646773113677</v>
      </c>
    </row>
    <row r="147" spans="1:14">
      <c r="A147" s="101">
        <v>40413</v>
      </c>
      <c r="B147" t="s">
        <v>218</v>
      </c>
      <c r="C147">
        <v>21.013999999999999</v>
      </c>
      <c r="D147">
        <v>336.02199999999999</v>
      </c>
      <c r="E147">
        <v>29.6</v>
      </c>
      <c r="F147">
        <v>5623</v>
      </c>
      <c r="G147">
        <v>17.899999999999999</v>
      </c>
      <c r="I147" s="102">
        <f t="shared" si="11"/>
        <v>113.4547278206515</v>
      </c>
      <c r="J147" s="103">
        <f t="shared" si="14"/>
        <v>23.712038114516162</v>
      </c>
      <c r="K147" s="75">
        <f t="shared" si="12"/>
        <v>237.55362801968059</v>
      </c>
      <c r="L147" s="75">
        <f t="shared" si="15"/>
        <v>178.18036634589984</v>
      </c>
      <c r="M147" s="102">
        <f t="shared" si="13"/>
        <v>8.9314069673963772</v>
      </c>
      <c r="N147" s="102">
        <f t="shared" si="16"/>
        <v>279.10646773113677</v>
      </c>
    </row>
    <row r="148" spans="1:14">
      <c r="A148" s="101">
        <v>40413</v>
      </c>
      <c r="B148" t="s">
        <v>219</v>
      </c>
      <c r="C148">
        <v>21.181000000000001</v>
      </c>
      <c r="D148">
        <v>335.01</v>
      </c>
      <c r="E148">
        <v>29.59</v>
      </c>
      <c r="F148">
        <v>5624</v>
      </c>
      <c r="G148">
        <v>18</v>
      </c>
      <c r="I148" s="102">
        <f t="shared" ref="I148:I185" si="17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SQRT((POWER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WER(($H$13+($B$15*(G148-$E$8))),2))*((TAN(E148*PI()/180))/(TAN(($B$7+($B$14*(G148-$E$7)))*PI()/180))-1))))/(2*((TAN(E148*PI()/180))/(TAN(($B$7+($B$14*(G148-$E$7)))*PI()/180))*1/$B$16*POWER(($H$13+($B$15*(G148-$E$8))),2)))</f>
        <v>113.34459123001369</v>
      </c>
      <c r="J148" s="103">
        <f t="shared" si="14"/>
        <v>23.689019567072862</v>
      </c>
      <c r="K148" s="75">
        <f t="shared" ref="K148:K185" si="18">($B$9-EXP(52.57-6690.9/(273.15+G148)-4.681*LN(273.15+G148)))*I148/100*0.2095</f>
        <v>237.2922215216995</v>
      </c>
      <c r="L148" s="75">
        <f t="shared" si="15"/>
        <v>177.98429480633317</v>
      </c>
      <c r="M148" s="102">
        <f t="shared" ref="M148:M185" si="19">(($B$9-EXP(52.57-6690.9/(273.15+G148)-4.681*LN(273.15+G148)))/1013)*I148/100*0.2095*((49-1.335*G148+0.02759*POWER(G148,2)-0.0003235*POWER(G148,3)+0.000001614*POWER(G148,4))
-($J$16*(5.516*10^-1-1.759*10^-2*G148+2.253*10^-4*POWER(G148,2)-2.654*10^-7*POWER(G148,3)+5.363*10^-8*POWER(G148,4))))*32/22.414</f>
        <v>8.9059250340449498</v>
      </c>
      <c r="N148" s="102">
        <f t="shared" si="16"/>
        <v>278.31015731390471</v>
      </c>
    </row>
    <row r="149" spans="1:14">
      <c r="A149" s="101">
        <v>40413</v>
      </c>
      <c r="B149" t="s">
        <v>220</v>
      </c>
      <c r="C149">
        <v>21.347999999999999</v>
      </c>
      <c r="D149">
        <v>335.30399999999997</v>
      </c>
      <c r="E149">
        <v>29.58</v>
      </c>
      <c r="F149">
        <v>5612</v>
      </c>
      <c r="G149">
        <v>18</v>
      </c>
      <c r="I149" s="102">
        <f t="shared" si="17"/>
        <v>113.44423359190785</v>
      </c>
      <c r="J149" s="103">
        <f t="shared" ref="J149:J185" si="20">I149*20.9/100</f>
        <v>23.709844820708739</v>
      </c>
      <c r="K149" s="75">
        <f t="shared" si="18"/>
        <v>237.50082748299809</v>
      </c>
      <c r="L149" s="75">
        <f t="shared" ref="L149:L185" si="21">K149/1.33322</f>
        <v>178.14076257706762</v>
      </c>
      <c r="M149" s="102">
        <f t="shared" si="19"/>
        <v>8.9137543216678914</v>
      </c>
      <c r="N149" s="102">
        <f t="shared" ref="N149:N185" si="22">M149*31.25</f>
        <v>278.55482255212161</v>
      </c>
    </row>
    <row r="150" spans="1:14">
      <c r="A150" s="101">
        <v>40413</v>
      </c>
      <c r="B150" t="s">
        <v>221</v>
      </c>
      <c r="C150">
        <v>21.515000000000001</v>
      </c>
      <c r="D150">
        <v>334.12799999999999</v>
      </c>
      <c r="E150">
        <v>29.62</v>
      </c>
      <c r="F150">
        <v>5609</v>
      </c>
      <c r="G150">
        <v>18</v>
      </c>
      <c r="I150" s="102">
        <f t="shared" si="17"/>
        <v>113.04626957150559</v>
      </c>
      <c r="J150" s="103">
        <f t="shared" si="20"/>
        <v>23.626670340444665</v>
      </c>
      <c r="K150" s="75">
        <f t="shared" si="18"/>
        <v>236.66767112800869</v>
      </c>
      <c r="L150" s="75">
        <f t="shared" si="21"/>
        <v>177.51584219259288</v>
      </c>
      <c r="M150" s="102">
        <f t="shared" si="19"/>
        <v>8.8824847419421413</v>
      </c>
      <c r="N150" s="102">
        <f t="shared" si="22"/>
        <v>277.57764818569194</v>
      </c>
    </row>
    <row r="151" spans="1:14">
      <c r="A151" s="101">
        <v>40413</v>
      </c>
      <c r="B151" t="s">
        <v>222</v>
      </c>
      <c r="C151">
        <v>21.681999999999999</v>
      </c>
      <c r="D151">
        <v>337.96800000000002</v>
      </c>
      <c r="E151">
        <v>29.49</v>
      </c>
      <c r="F151">
        <v>5601</v>
      </c>
      <c r="G151">
        <v>18</v>
      </c>
      <c r="I151" s="102">
        <f t="shared" si="17"/>
        <v>114.34558189581469</v>
      </c>
      <c r="J151" s="103">
        <f t="shared" si="20"/>
        <v>23.898226616225269</v>
      </c>
      <c r="K151" s="75">
        <f t="shared" si="18"/>
        <v>239.38784246163812</v>
      </c>
      <c r="L151" s="75">
        <f t="shared" si="21"/>
        <v>179.55614411847864</v>
      </c>
      <c r="M151" s="102">
        <f t="shared" si="19"/>
        <v>8.9845767608954308</v>
      </c>
      <c r="N151" s="102">
        <f t="shared" si="22"/>
        <v>280.76802377798219</v>
      </c>
    </row>
    <row r="152" spans="1:14">
      <c r="A152" s="101">
        <v>40413</v>
      </c>
      <c r="B152" t="s">
        <v>223</v>
      </c>
      <c r="C152">
        <v>21.849</v>
      </c>
      <c r="D152">
        <v>334.71600000000001</v>
      </c>
      <c r="E152">
        <v>29.6</v>
      </c>
      <c r="F152">
        <v>5610</v>
      </c>
      <c r="G152">
        <v>18</v>
      </c>
      <c r="I152" s="102">
        <f t="shared" si="17"/>
        <v>113.24504986233364</v>
      </c>
      <c r="J152" s="103">
        <f t="shared" si="20"/>
        <v>23.668215421227728</v>
      </c>
      <c r="K152" s="75">
        <f t="shared" si="18"/>
        <v>237.08382699652827</v>
      </c>
      <c r="L152" s="75">
        <f t="shared" si="21"/>
        <v>177.82798562617441</v>
      </c>
      <c r="M152" s="102">
        <f t="shared" si="19"/>
        <v>8.8981036819299142</v>
      </c>
      <c r="N152" s="102">
        <f t="shared" si="22"/>
        <v>278.06574006030979</v>
      </c>
    </row>
    <row r="153" spans="1:14">
      <c r="A153" s="101">
        <v>40413</v>
      </c>
      <c r="B153" t="s">
        <v>224</v>
      </c>
      <c r="C153">
        <v>22.015999999999998</v>
      </c>
      <c r="D153">
        <v>334.71600000000001</v>
      </c>
      <c r="E153">
        <v>29.6</v>
      </c>
      <c r="F153">
        <v>5605</v>
      </c>
      <c r="G153">
        <v>18</v>
      </c>
      <c r="I153" s="102">
        <f t="shared" si="17"/>
        <v>113.24504986233364</v>
      </c>
      <c r="J153" s="103">
        <f t="shared" si="20"/>
        <v>23.668215421227728</v>
      </c>
      <c r="K153" s="75">
        <f t="shared" si="18"/>
        <v>237.08382699652827</v>
      </c>
      <c r="L153" s="75">
        <f t="shared" si="21"/>
        <v>177.82798562617441</v>
      </c>
      <c r="M153" s="102">
        <f t="shared" si="19"/>
        <v>8.8981036819299142</v>
      </c>
      <c r="N153" s="102">
        <f t="shared" si="22"/>
        <v>278.06574006030979</v>
      </c>
    </row>
    <row r="154" spans="1:14">
      <c r="A154" s="101">
        <v>40413</v>
      </c>
      <c r="B154" t="s">
        <v>225</v>
      </c>
      <c r="C154">
        <v>22.183</v>
      </c>
      <c r="D154">
        <v>337.07799999999997</v>
      </c>
      <c r="E154">
        <v>29.52</v>
      </c>
      <c r="F154">
        <v>5595</v>
      </c>
      <c r="G154">
        <v>18</v>
      </c>
      <c r="I154" s="102">
        <f t="shared" si="17"/>
        <v>114.04421620404975</v>
      </c>
      <c r="J154" s="103">
        <f t="shared" si="20"/>
        <v>23.835241186646396</v>
      </c>
      <c r="K154" s="75">
        <f t="shared" si="18"/>
        <v>238.75691924145374</v>
      </c>
      <c r="L154" s="75">
        <f t="shared" si="21"/>
        <v>179.08291147856599</v>
      </c>
      <c r="M154" s="102">
        <f t="shared" si="19"/>
        <v>8.9608972872693347</v>
      </c>
      <c r="N154" s="102">
        <f t="shared" si="22"/>
        <v>280.02804022716668</v>
      </c>
    </row>
    <row r="155" spans="1:14">
      <c r="A155" s="101">
        <v>40413</v>
      </c>
      <c r="B155" t="s">
        <v>226</v>
      </c>
      <c r="C155">
        <v>22.35</v>
      </c>
      <c r="D155">
        <v>342.59</v>
      </c>
      <c r="E155">
        <v>29.38</v>
      </c>
      <c r="F155">
        <v>5602</v>
      </c>
      <c r="G155">
        <v>17.899999999999999</v>
      </c>
      <c r="I155" s="102">
        <f t="shared" si="17"/>
        <v>115.67214890550336</v>
      </c>
      <c r="J155" s="103">
        <f t="shared" si="20"/>
        <v>24.175479121250202</v>
      </c>
      <c r="K155" s="75">
        <f t="shared" si="18"/>
        <v>242.1965057002528</v>
      </c>
      <c r="L155" s="75">
        <f t="shared" si="21"/>
        <v>181.66282061494186</v>
      </c>
      <c r="M155" s="102">
        <f t="shared" si="19"/>
        <v>9.105967256838035</v>
      </c>
      <c r="N155" s="102">
        <f t="shared" si="22"/>
        <v>284.56147677618861</v>
      </c>
    </row>
    <row r="156" spans="1:14">
      <c r="A156" s="101">
        <v>40413</v>
      </c>
      <c r="B156" t="s">
        <v>227</v>
      </c>
      <c r="C156">
        <v>22.516999999999999</v>
      </c>
      <c r="D156">
        <v>334.55</v>
      </c>
      <c r="E156">
        <v>29.65</v>
      </c>
      <c r="F156">
        <v>5595</v>
      </c>
      <c r="G156">
        <v>17.899999999999999</v>
      </c>
      <c r="I156" s="102">
        <f t="shared" si="17"/>
        <v>112.9576406650626</v>
      </c>
      <c r="J156" s="103">
        <f t="shared" si="20"/>
        <v>23.608146898998079</v>
      </c>
      <c r="K156" s="75">
        <f t="shared" si="18"/>
        <v>236.5128176495848</v>
      </c>
      <c r="L156" s="75">
        <f t="shared" si="21"/>
        <v>177.39969221102652</v>
      </c>
      <c r="M156" s="102">
        <f t="shared" si="19"/>
        <v>8.8922751676899043</v>
      </c>
      <c r="N156" s="102">
        <f t="shared" si="22"/>
        <v>277.88359899030951</v>
      </c>
    </row>
    <row r="157" spans="1:14">
      <c r="A157" s="101">
        <v>40413</v>
      </c>
      <c r="B157" t="s">
        <v>228</v>
      </c>
      <c r="C157">
        <v>22.683</v>
      </c>
      <c r="D157">
        <v>340.78399999999999</v>
      </c>
      <c r="E157">
        <v>29.44</v>
      </c>
      <c r="F157">
        <v>5595</v>
      </c>
      <c r="G157">
        <v>17.899999999999999</v>
      </c>
      <c r="I157" s="102">
        <f t="shared" si="17"/>
        <v>115.06246498299022</v>
      </c>
      <c r="J157" s="103">
        <f t="shared" si="20"/>
        <v>24.048055181444955</v>
      </c>
      <c r="K157" s="75">
        <f t="shared" si="18"/>
        <v>240.91993811668573</v>
      </c>
      <c r="L157" s="75">
        <f t="shared" si="21"/>
        <v>180.7053135391651</v>
      </c>
      <c r="M157" s="102">
        <f t="shared" si="19"/>
        <v>9.0579715907424667</v>
      </c>
      <c r="N157" s="102">
        <f t="shared" si="22"/>
        <v>283.06161221070209</v>
      </c>
    </row>
    <row r="158" spans="1:14">
      <c r="A158" s="101">
        <v>40413</v>
      </c>
      <c r="B158" t="s">
        <v>229</v>
      </c>
      <c r="C158">
        <v>22.85</v>
      </c>
      <c r="D158">
        <v>339.58600000000001</v>
      </c>
      <c r="E158">
        <v>29.48</v>
      </c>
      <c r="F158">
        <v>5591</v>
      </c>
      <c r="G158">
        <v>17.899999999999999</v>
      </c>
      <c r="I158" s="102">
        <f t="shared" si="17"/>
        <v>114.65807531686924</v>
      </c>
      <c r="J158" s="103">
        <f t="shared" si="20"/>
        <v>23.963537741225668</v>
      </c>
      <c r="K158" s="75">
        <f t="shared" si="18"/>
        <v>240.07321948127932</v>
      </c>
      <c r="L158" s="75">
        <f t="shared" si="21"/>
        <v>180.07022057970875</v>
      </c>
      <c r="M158" s="102">
        <f t="shared" si="19"/>
        <v>9.0261371423160828</v>
      </c>
      <c r="N158" s="102">
        <f t="shared" si="22"/>
        <v>282.06678569737761</v>
      </c>
    </row>
    <row r="159" spans="1:14">
      <c r="A159" s="101">
        <v>40413</v>
      </c>
      <c r="B159" t="s">
        <v>230</v>
      </c>
      <c r="C159">
        <v>23.016999999999999</v>
      </c>
      <c r="D159">
        <v>339.88499999999999</v>
      </c>
      <c r="E159">
        <v>29.47</v>
      </c>
      <c r="F159">
        <v>5599</v>
      </c>
      <c r="G159">
        <v>17.899999999999999</v>
      </c>
      <c r="I159" s="102">
        <f t="shared" si="17"/>
        <v>114.75901838309906</v>
      </c>
      <c r="J159" s="103">
        <f t="shared" si="20"/>
        <v>23.984634842067702</v>
      </c>
      <c r="K159" s="75">
        <f t="shared" si="18"/>
        <v>240.28457595858922</v>
      </c>
      <c r="L159" s="75">
        <f t="shared" si="21"/>
        <v>180.22875141281199</v>
      </c>
      <c r="M159" s="102">
        <f t="shared" si="19"/>
        <v>9.0340836036258363</v>
      </c>
      <c r="N159" s="102">
        <f t="shared" si="22"/>
        <v>282.31511261330741</v>
      </c>
    </row>
    <row r="160" spans="1:14">
      <c r="A160" s="101">
        <v>40413</v>
      </c>
      <c r="B160" t="s">
        <v>231</v>
      </c>
      <c r="C160">
        <v>23.184000000000001</v>
      </c>
      <c r="D160">
        <v>338.096</v>
      </c>
      <c r="E160">
        <v>29.53</v>
      </c>
      <c r="F160">
        <v>5587</v>
      </c>
      <c r="G160">
        <v>17.899999999999999</v>
      </c>
      <c r="I160" s="102">
        <f t="shared" si="17"/>
        <v>114.1548973154369</v>
      </c>
      <c r="J160" s="103">
        <f t="shared" si="20"/>
        <v>23.858373538926312</v>
      </c>
      <c r="K160" s="75">
        <f t="shared" si="18"/>
        <v>239.01965598440239</v>
      </c>
      <c r="L160" s="75">
        <f t="shared" si="21"/>
        <v>179.27998078666866</v>
      </c>
      <c r="M160" s="102">
        <f t="shared" si="19"/>
        <v>8.9865258577609115</v>
      </c>
      <c r="N160" s="102">
        <f t="shared" si="22"/>
        <v>280.82893305502847</v>
      </c>
    </row>
    <row r="161" spans="1:14">
      <c r="A161" s="101">
        <v>40413</v>
      </c>
      <c r="B161" t="s">
        <v>232</v>
      </c>
      <c r="C161">
        <v>23.350999999999999</v>
      </c>
      <c r="D161">
        <v>340.48399999999998</v>
      </c>
      <c r="E161">
        <v>29.45</v>
      </c>
      <c r="F161">
        <v>5594</v>
      </c>
      <c r="G161">
        <v>17.899999999999999</v>
      </c>
      <c r="I161" s="102">
        <f t="shared" si="17"/>
        <v>114.96121307855711</v>
      </c>
      <c r="J161" s="103">
        <f t="shared" si="20"/>
        <v>24.026893533418434</v>
      </c>
      <c r="K161" s="75">
        <f t="shared" si="18"/>
        <v>240.70793498817787</v>
      </c>
      <c r="L161" s="75">
        <f t="shared" si="21"/>
        <v>180.5462976764359</v>
      </c>
      <c r="M161" s="102">
        <f t="shared" si="19"/>
        <v>9.0500008170066604</v>
      </c>
      <c r="N161" s="102">
        <f t="shared" si="22"/>
        <v>282.81252553145816</v>
      </c>
    </row>
    <row r="162" spans="1:14">
      <c r="A162" s="101">
        <v>40413</v>
      </c>
      <c r="B162" t="s">
        <v>233</v>
      </c>
      <c r="C162">
        <v>23.518000000000001</v>
      </c>
      <c r="D162">
        <v>338.39299999999997</v>
      </c>
      <c r="E162">
        <v>29.52</v>
      </c>
      <c r="F162">
        <v>5582</v>
      </c>
      <c r="G162">
        <v>17.899999999999999</v>
      </c>
      <c r="I162" s="102">
        <f t="shared" si="17"/>
        <v>114.25532839431705</v>
      </c>
      <c r="J162" s="103">
        <f t="shared" si="20"/>
        <v>23.879363634412261</v>
      </c>
      <c r="K162" s="75">
        <f t="shared" si="18"/>
        <v>239.22994045303756</v>
      </c>
      <c r="L162" s="75">
        <f t="shared" si="21"/>
        <v>179.43770754491948</v>
      </c>
      <c r="M162" s="102">
        <f t="shared" si="19"/>
        <v>8.9944320142947412</v>
      </c>
      <c r="N162" s="102">
        <f t="shared" si="22"/>
        <v>281.07600044671068</v>
      </c>
    </row>
    <row r="163" spans="1:14">
      <c r="A163" s="101">
        <v>40413</v>
      </c>
      <c r="B163" t="s">
        <v>234</v>
      </c>
      <c r="C163">
        <v>23.684999999999999</v>
      </c>
      <c r="D163">
        <v>324.58199999999999</v>
      </c>
      <c r="E163">
        <v>30.04</v>
      </c>
      <c r="F163">
        <v>5650</v>
      </c>
      <c r="G163">
        <v>17.8</v>
      </c>
      <c r="I163" s="102">
        <f t="shared" si="17"/>
        <v>109.3677198381429</v>
      </c>
      <c r="J163" s="103">
        <f t="shared" si="20"/>
        <v>22.857853446171866</v>
      </c>
      <c r="K163" s="75">
        <f t="shared" si="18"/>
        <v>229.02573068098022</v>
      </c>
      <c r="L163" s="75">
        <f t="shared" si="21"/>
        <v>171.78389964220474</v>
      </c>
      <c r="M163" s="102">
        <f t="shared" si="19"/>
        <v>8.625938150168043</v>
      </c>
      <c r="N163" s="102">
        <f t="shared" si="22"/>
        <v>269.56056719275136</v>
      </c>
    </row>
    <row r="164" spans="1:14">
      <c r="A164" s="101">
        <v>40413</v>
      </c>
      <c r="B164" t="s">
        <v>235</v>
      </c>
      <c r="C164">
        <v>23.852</v>
      </c>
      <c r="D164">
        <v>322.887</v>
      </c>
      <c r="E164">
        <v>30.1</v>
      </c>
      <c r="F164">
        <v>5684</v>
      </c>
      <c r="G164">
        <v>17.8</v>
      </c>
      <c r="I164" s="102">
        <f t="shared" si="17"/>
        <v>108.79629876303608</v>
      </c>
      <c r="J164" s="103">
        <f t="shared" si="20"/>
        <v>22.738426441474541</v>
      </c>
      <c r="K164" s="75">
        <f t="shared" si="18"/>
        <v>227.82912413705182</v>
      </c>
      <c r="L164" s="75">
        <f t="shared" si="21"/>
        <v>170.88636844410661</v>
      </c>
      <c r="M164" s="102">
        <f t="shared" si="19"/>
        <v>8.5808696156967308</v>
      </c>
      <c r="N164" s="102">
        <f t="shared" si="22"/>
        <v>268.15217549052284</v>
      </c>
    </row>
    <row r="165" spans="1:14">
      <c r="A165" s="101">
        <v>40413</v>
      </c>
      <c r="B165" t="s">
        <v>236</v>
      </c>
      <c r="C165">
        <v>24.018999999999998</v>
      </c>
      <c r="D165">
        <v>317.58300000000003</v>
      </c>
      <c r="E165">
        <v>30.29</v>
      </c>
      <c r="F165">
        <v>5763</v>
      </c>
      <c r="G165">
        <v>17.8</v>
      </c>
      <c r="I165" s="102">
        <f t="shared" si="17"/>
        <v>107.00916804124306</v>
      </c>
      <c r="J165" s="103">
        <f t="shared" si="20"/>
        <v>22.364916120619796</v>
      </c>
      <c r="K165" s="75">
        <f t="shared" si="18"/>
        <v>224.08671348803389</v>
      </c>
      <c r="L165" s="75">
        <f t="shared" si="21"/>
        <v>168.07932185838337</v>
      </c>
      <c r="M165" s="102">
        <f t="shared" si="19"/>
        <v>8.4399168821546429</v>
      </c>
      <c r="N165" s="102">
        <f t="shared" si="22"/>
        <v>263.74740256733259</v>
      </c>
    </row>
    <row r="166" spans="1:14">
      <c r="A166" s="101">
        <v>40413</v>
      </c>
      <c r="B166" t="s">
        <v>237</v>
      </c>
      <c r="C166">
        <v>24.184999999999999</v>
      </c>
      <c r="D166">
        <v>312.37799999999999</v>
      </c>
      <c r="E166">
        <v>30.48</v>
      </c>
      <c r="F166">
        <v>5819</v>
      </c>
      <c r="G166">
        <v>17.8</v>
      </c>
      <c r="I166" s="102">
        <f t="shared" si="17"/>
        <v>105.25538915398778</v>
      </c>
      <c r="J166" s="103">
        <f t="shared" si="20"/>
        <v>21.998376333183447</v>
      </c>
      <c r="K166" s="75">
        <f t="shared" si="18"/>
        <v>220.41414454629361</v>
      </c>
      <c r="L166" s="75">
        <f t="shared" si="21"/>
        <v>165.32466100590571</v>
      </c>
      <c r="M166" s="102">
        <f t="shared" si="19"/>
        <v>8.301594640153775</v>
      </c>
      <c r="N166" s="102">
        <f t="shared" si="22"/>
        <v>259.42483250480547</v>
      </c>
    </row>
    <row r="167" spans="1:14">
      <c r="A167" s="101">
        <v>40413</v>
      </c>
      <c r="B167" t="s">
        <v>238</v>
      </c>
      <c r="C167">
        <v>24.352</v>
      </c>
      <c r="D167">
        <v>307.803</v>
      </c>
      <c r="E167">
        <v>30.65</v>
      </c>
      <c r="F167">
        <v>5832</v>
      </c>
      <c r="G167">
        <v>17.8</v>
      </c>
      <c r="I167" s="102">
        <f t="shared" si="17"/>
        <v>103.71381649498755</v>
      </c>
      <c r="J167" s="103">
        <f t="shared" si="20"/>
        <v>21.676187647452398</v>
      </c>
      <c r="K167" s="75">
        <f t="shared" si="18"/>
        <v>217.18595431660009</v>
      </c>
      <c r="L167" s="75">
        <f t="shared" si="21"/>
        <v>162.90331251901418</v>
      </c>
      <c r="M167" s="102">
        <f t="shared" si="19"/>
        <v>8.1800093092151265</v>
      </c>
      <c r="N167" s="102">
        <f t="shared" si="22"/>
        <v>255.6252909129727</v>
      </c>
    </row>
    <row r="168" spans="1:14">
      <c r="A168" s="101">
        <v>40413</v>
      </c>
      <c r="B168" t="s">
        <v>239</v>
      </c>
      <c r="C168">
        <v>24.518999999999998</v>
      </c>
      <c r="D168">
        <v>307.26900000000001</v>
      </c>
      <c r="E168">
        <v>30.67</v>
      </c>
      <c r="F168">
        <v>5852</v>
      </c>
      <c r="G168">
        <v>17.8</v>
      </c>
      <c r="I168" s="102">
        <f t="shared" si="17"/>
        <v>103.5341403628323</v>
      </c>
      <c r="J168" s="103">
        <f t="shared" si="20"/>
        <v>21.63863533583195</v>
      </c>
      <c r="K168" s="75">
        <f t="shared" si="18"/>
        <v>216.80969651847025</v>
      </c>
      <c r="L168" s="75">
        <f t="shared" si="21"/>
        <v>162.62109518194313</v>
      </c>
      <c r="M168" s="102">
        <f t="shared" si="19"/>
        <v>8.1658380783864484</v>
      </c>
      <c r="N168" s="102">
        <f t="shared" si="22"/>
        <v>255.18243994957652</v>
      </c>
    </row>
    <row r="169" spans="1:14">
      <c r="A169" s="101">
        <v>40413</v>
      </c>
      <c r="B169" t="s">
        <v>240</v>
      </c>
      <c r="C169">
        <v>24.686</v>
      </c>
      <c r="D169">
        <v>305.411</v>
      </c>
      <c r="E169">
        <v>30.74</v>
      </c>
      <c r="F169">
        <v>5853</v>
      </c>
      <c r="G169">
        <v>17.8</v>
      </c>
      <c r="I169" s="102">
        <f t="shared" si="17"/>
        <v>102.90803655113434</v>
      </c>
      <c r="J169" s="103">
        <f t="shared" si="20"/>
        <v>21.507779639187074</v>
      </c>
      <c r="K169" s="75">
        <f t="shared" si="18"/>
        <v>215.49857946154989</v>
      </c>
      <c r="L169" s="75">
        <f t="shared" si="21"/>
        <v>161.63767379843529</v>
      </c>
      <c r="M169" s="102">
        <f t="shared" si="19"/>
        <v>8.1164566634380169</v>
      </c>
      <c r="N169" s="102">
        <f t="shared" si="22"/>
        <v>253.63927073243804</v>
      </c>
    </row>
    <row r="170" spans="1:14">
      <c r="A170" s="101">
        <v>40413</v>
      </c>
      <c r="B170" t="s">
        <v>241</v>
      </c>
      <c r="C170">
        <v>24.853000000000002</v>
      </c>
      <c r="D170">
        <v>306.73700000000002</v>
      </c>
      <c r="E170">
        <v>30.69</v>
      </c>
      <c r="F170">
        <v>5854</v>
      </c>
      <c r="G170">
        <v>17.8</v>
      </c>
      <c r="I170" s="102">
        <f t="shared" si="17"/>
        <v>103.35481580649467</v>
      </c>
      <c r="J170" s="103">
        <f t="shared" si="20"/>
        <v>21.601156503557387</v>
      </c>
      <c r="K170" s="75">
        <f t="shared" si="18"/>
        <v>216.43417495136566</v>
      </c>
      <c r="L170" s="75">
        <f t="shared" si="21"/>
        <v>162.33943006507977</v>
      </c>
      <c r="M170" s="102">
        <f t="shared" si="19"/>
        <v>8.151694576683532</v>
      </c>
      <c r="N170" s="102">
        <f t="shared" si="22"/>
        <v>254.74045552136039</v>
      </c>
    </row>
    <row r="171" spans="1:14">
      <c r="A171" s="101">
        <v>40413</v>
      </c>
      <c r="B171" t="s">
        <v>242</v>
      </c>
      <c r="C171">
        <v>25.018999999999998</v>
      </c>
      <c r="D171">
        <v>308.87200000000001</v>
      </c>
      <c r="E171">
        <v>30.61</v>
      </c>
      <c r="F171">
        <v>5841</v>
      </c>
      <c r="G171">
        <v>17.8</v>
      </c>
      <c r="I171" s="102">
        <f t="shared" si="17"/>
        <v>104.07422716716756</v>
      </c>
      <c r="J171" s="103">
        <f t="shared" si="20"/>
        <v>21.751513477938019</v>
      </c>
      <c r="K171" s="75">
        <f t="shared" si="18"/>
        <v>217.94068631305586</v>
      </c>
      <c r="L171" s="75">
        <f t="shared" si="21"/>
        <v>163.46940963461083</v>
      </c>
      <c r="M171" s="102">
        <f t="shared" si="19"/>
        <v>8.2084352485278078</v>
      </c>
      <c r="N171" s="102">
        <f t="shared" si="22"/>
        <v>256.51360151649402</v>
      </c>
    </row>
    <row r="172" spans="1:14">
      <c r="A172" s="101">
        <v>40413</v>
      </c>
      <c r="B172" t="s">
        <v>243</v>
      </c>
      <c r="C172">
        <v>25.186</v>
      </c>
      <c r="D172">
        <v>307.26900000000001</v>
      </c>
      <c r="E172">
        <v>30.67</v>
      </c>
      <c r="F172">
        <v>5844</v>
      </c>
      <c r="G172">
        <v>17.8</v>
      </c>
      <c r="I172" s="102">
        <f t="shared" si="17"/>
        <v>103.5341403628323</v>
      </c>
      <c r="J172" s="103">
        <f t="shared" si="20"/>
        <v>21.63863533583195</v>
      </c>
      <c r="K172" s="75">
        <f t="shared" si="18"/>
        <v>216.80969651847025</v>
      </c>
      <c r="L172" s="75">
        <f t="shared" si="21"/>
        <v>162.62109518194313</v>
      </c>
      <c r="M172" s="102">
        <f t="shared" si="19"/>
        <v>8.1658380783864484</v>
      </c>
      <c r="N172" s="102">
        <f t="shared" si="22"/>
        <v>255.18243994957652</v>
      </c>
    </row>
    <row r="173" spans="1:14">
      <c r="A173" s="101">
        <v>40413</v>
      </c>
      <c r="B173" t="s">
        <v>244</v>
      </c>
      <c r="C173">
        <v>25.353000000000002</v>
      </c>
      <c r="D173">
        <v>308.87200000000001</v>
      </c>
      <c r="E173">
        <v>30.61</v>
      </c>
      <c r="F173">
        <v>5818</v>
      </c>
      <c r="G173">
        <v>17.8</v>
      </c>
      <c r="I173" s="102">
        <f t="shared" si="17"/>
        <v>104.07422716716756</v>
      </c>
      <c r="J173" s="103">
        <f t="shared" si="20"/>
        <v>21.751513477938019</v>
      </c>
      <c r="K173" s="75">
        <f t="shared" si="18"/>
        <v>217.94068631305586</v>
      </c>
      <c r="L173" s="75">
        <f t="shared" si="21"/>
        <v>163.46940963461083</v>
      </c>
      <c r="M173" s="102">
        <f t="shared" si="19"/>
        <v>8.2084352485278078</v>
      </c>
      <c r="N173" s="102">
        <f t="shared" si="22"/>
        <v>256.51360151649402</v>
      </c>
    </row>
    <row r="174" spans="1:14">
      <c r="A174" s="101">
        <v>40413</v>
      </c>
      <c r="B174" t="s">
        <v>245</v>
      </c>
      <c r="C174">
        <v>25.52</v>
      </c>
      <c r="D174">
        <v>308.33699999999999</v>
      </c>
      <c r="E174">
        <v>30.63</v>
      </c>
      <c r="F174">
        <v>5830</v>
      </c>
      <c r="G174">
        <v>17.8</v>
      </c>
      <c r="I174" s="102">
        <f t="shared" si="17"/>
        <v>103.89384512237132</v>
      </c>
      <c r="J174" s="103">
        <f t="shared" si="20"/>
        <v>21.713813630575604</v>
      </c>
      <c r="K174" s="75">
        <f t="shared" si="18"/>
        <v>217.56295027108357</v>
      </c>
      <c r="L174" s="75">
        <f t="shared" si="21"/>
        <v>163.1860835204119</v>
      </c>
      <c r="M174" s="102">
        <f t="shared" si="19"/>
        <v>8.1942083416843978</v>
      </c>
      <c r="N174" s="102">
        <f t="shared" si="22"/>
        <v>256.06901067763744</v>
      </c>
    </row>
    <row r="175" spans="1:14">
      <c r="A175" s="101">
        <v>40413</v>
      </c>
      <c r="B175" t="s">
        <v>246</v>
      </c>
      <c r="C175">
        <v>25.687000000000001</v>
      </c>
      <c r="D175">
        <v>310.35000000000002</v>
      </c>
      <c r="E175">
        <v>30.51</v>
      </c>
      <c r="F175">
        <v>5830</v>
      </c>
      <c r="G175">
        <v>17.899999999999999</v>
      </c>
      <c r="I175" s="102">
        <f t="shared" si="17"/>
        <v>104.78681291806664</v>
      </c>
      <c r="J175" s="103">
        <f t="shared" si="20"/>
        <v>21.900443899875928</v>
      </c>
      <c r="K175" s="75">
        <f t="shared" si="18"/>
        <v>219.40458591250729</v>
      </c>
      <c r="L175" s="75">
        <f t="shared" si="21"/>
        <v>164.56742766573205</v>
      </c>
      <c r="M175" s="102">
        <f t="shared" si="19"/>
        <v>8.2490495457107418</v>
      </c>
      <c r="N175" s="102">
        <f t="shared" si="22"/>
        <v>257.78279830346071</v>
      </c>
    </row>
    <row r="176" spans="1:14">
      <c r="A176" s="101">
        <v>40413</v>
      </c>
      <c r="B176" t="s">
        <v>247</v>
      </c>
      <c r="C176">
        <v>25.853999999999999</v>
      </c>
      <c r="D176">
        <v>310.35000000000002</v>
      </c>
      <c r="E176">
        <v>30.51</v>
      </c>
      <c r="F176">
        <v>5749</v>
      </c>
      <c r="G176">
        <v>17.899999999999999</v>
      </c>
      <c r="I176" s="102">
        <f t="shared" si="17"/>
        <v>104.78681291806664</v>
      </c>
      <c r="J176" s="103">
        <f t="shared" si="20"/>
        <v>21.900443899875928</v>
      </c>
      <c r="K176" s="75">
        <f t="shared" si="18"/>
        <v>219.40458591250729</v>
      </c>
      <c r="L176" s="75">
        <f t="shared" si="21"/>
        <v>164.56742766573205</v>
      </c>
      <c r="M176" s="102">
        <f t="shared" si="19"/>
        <v>8.2490495457107418</v>
      </c>
      <c r="N176" s="102">
        <f t="shared" si="22"/>
        <v>257.78279830346071</v>
      </c>
    </row>
    <row r="177" spans="1:14">
      <c r="A177" s="101">
        <v>40413</v>
      </c>
      <c r="B177" t="s">
        <v>248</v>
      </c>
      <c r="C177">
        <v>26.021000000000001</v>
      </c>
      <c r="D177">
        <v>310.62</v>
      </c>
      <c r="E177">
        <v>30.5</v>
      </c>
      <c r="F177">
        <v>5735</v>
      </c>
      <c r="G177">
        <v>17.899999999999999</v>
      </c>
      <c r="I177" s="102">
        <f t="shared" si="17"/>
        <v>104.87786547406246</v>
      </c>
      <c r="J177" s="103">
        <f t="shared" si="20"/>
        <v>21.919473884079054</v>
      </c>
      <c r="K177" s="75">
        <f t="shared" si="18"/>
        <v>219.5952334547716</v>
      </c>
      <c r="L177" s="75">
        <f t="shared" si="21"/>
        <v>164.71042547724426</v>
      </c>
      <c r="M177" s="102">
        <f t="shared" si="19"/>
        <v>8.2562174041917551</v>
      </c>
      <c r="N177" s="102">
        <f t="shared" si="22"/>
        <v>258.00679388099235</v>
      </c>
    </row>
    <row r="178" spans="1:14">
      <c r="A178" s="101">
        <v>40413</v>
      </c>
      <c r="B178" t="s">
        <v>249</v>
      </c>
      <c r="C178">
        <v>26.187999999999999</v>
      </c>
      <c r="D178">
        <v>321.06799999999998</v>
      </c>
      <c r="E178">
        <v>30.12</v>
      </c>
      <c r="F178">
        <v>5666</v>
      </c>
      <c r="G178">
        <v>17.899999999999999</v>
      </c>
      <c r="I178" s="102">
        <f t="shared" si="17"/>
        <v>108.40542607698356</v>
      </c>
      <c r="J178" s="103">
        <f t="shared" si="20"/>
        <v>22.656734050089561</v>
      </c>
      <c r="K178" s="75">
        <f t="shared" si="18"/>
        <v>226.98130572676965</v>
      </c>
      <c r="L178" s="75">
        <f t="shared" si="21"/>
        <v>170.25045058337682</v>
      </c>
      <c r="M178" s="102">
        <f t="shared" si="19"/>
        <v>8.5339147725786155</v>
      </c>
      <c r="N178" s="102">
        <f t="shared" si="22"/>
        <v>266.68483664308172</v>
      </c>
    </row>
    <row r="179" spans="1:14">
      <c r="A179" s="101">
        <v>40413</v>
      </c>
      <c r="B179" t="s">
        <v>250</v>
      </c>
      <c r="C179">
        <v>26.356000000000002</v>
      </c>
      <c r="D179">
        <v>305.27600000000001</v>
      </c>
      <c r="E179">
        <v>30.7</v>
      </c>
      <c r="F179">
        <v>5810</v>
      </c>
      <c r="G179">
        <v>17.899999999999999</v>
      </c>
      <c r="I179" s="102">
        <f t="shared" si="17"/>
        <v>103.07370376737649</v>
      </c>
      <c r="J179" s="103">
        <f t="shared" si="20"/>
        <v>21.542404087381684</v>
      </c>
      <c r="K179" s="75">
        <f t="shared" si="18"/>
        <v>215.81764597833839</v>
      </c>
      <c r="L179" s="75">
        <f t="shared" si="21"/>
        <v>161.87699402824617</v>
      </c>
      <c r="M179" s="102">
        <f t="shared" si="19"/>
        <v>8.1141898065152827</v>
      </c>
      <c r="N179" s="102">
        <f t="shared" si="22"/>
        <v>253.56843145360259</v>
      </c>
    </row>
    <row r="180" spans="1:14">
      <c r="A180" s="101">
        <v>40413</v>
      </c>
      <c r="B180" t="s">
        <v>251</v>
      </c>
      <c r="C180">
        <v>26.521000000000001</v>
      </c>
      <c r="D180">
        <v>317.44900000000001</v>
      </c>
      <c r="E180">
        <v>30.25</v>
      </c>
      <c r="F180">
        <v>5697</v>
      </c>
      <c r="G180">
        <v>17.899999999999999</v>
      </c>
      <c r="I180" s="102">
        <f t="shared" si="17"/>
        <v>107.1836430242595</v>
      </c>
      <c r="J180" s="103">
        <f t="shared" si="20"/>
        <v>22.401381392070235</v>
      </c>
      <c r="K180" s="75">
        <f t="shared" si="18"/>
        <v>224.4231135526509</v>
      </c>
      <c r="L180" s="75">
        <f t="shared" si="21"/>
        <v>168.33164335417328</v>
      </c>
      <c r="M180" s="102">
        <f t="shared" si="19"/>
        <v>8.4377333098986576</v>
      </c>
      <c r="N180" s="102">
        <f t="shared" si="22"/>
        <v>263.67916593433307</v>
      </c>
    </row>
    <row r="181" spans="1:14">
      <c r="A181" s="101">
        <v>40413</v>
      </c>
      <c r="B181" t="s">
        <v>252</v>
      </c>
      <c r="C181">
        <v>26.689</v>
      </c>
      <c r="D181">
        <v>323.036</v>
      </c>
      <c r="E181">
        <v>30.05</v>
      </c>
      <c r="F181">
        <v>5680</v>
      </c>
      <c r="G181">
        <v>17.899999999999999</v>
      </c>
      <c r="I181" s="102">
        <f t="shared" si="17"/>
        <v>109.06989332220863</v>
      </c>
      <c r="J181" s="103">
        <f t="shared" si="20"/>
        <v>22.795607704341602</v>
      </c>
      <c r="K181" s="75">
        <f t="shared" si="18"/>
        <v>228.37257965457792</v>
      </c>
      <c r="L181" s="75">
        <f t="shared" si="21"/>
        <v>171.29399473048551</v>
      </c>
      <c r="M181" s="102">
        <f t="shared" si="19"/>
        <v>8.5862231029374101</v>
      </c>
      <c r="N181" s="102">
        <f t="shared" si="22"/>
        <v>268.31947196679408</v>
      </c>
    </row>
    <row r="182" spans="1:14">
      <c r="A182" s="101">
        <v>40413</v>
      </c>
      <c r="B182" t="s">
        <v>253</v>
      </c>
      <c r="C182">
        <v>26.856000000000002</v>
      </c>
      <c r="D182">
        <v>299.51799999999997</v>
      </c>
      <c r="E182">
        <v>30.92</v>
      </c>
      <c r="F182">
        <v>5885</v>
      </c>
      <c r="G182">
        <v>17.899999999999999</v>
      </c>
      <c r="I182" s="102">
        <f t="shared" si="17"/>
        <v>101.12946909641298</v>
      </c>
      <c r="J182" s="103">
        <f t="shared" si="20"/>
        <v>21.136059041150311</v>
      </c>
      <c r="K182" s="75">
        <f t="shared" si="18"/>
        <v>211.74677111326324</v>
      </c>
      <c r="L182" s="75">
        <f t="shared" si="21"/>
        <v>158.82357833910623</v>
      </c>
      <c r="M182" s="102">
        <f t="shared" si="19"/>
        <v>7.961135355457527</v>
      </c>
      <c r="N182" s="102">
        <f t="shared" si="22"/>
        <v>248.78547985804772</v>
      </c>
    </row>
    <row r="183" spans="1:14">
      <c r="A183" s="101">
        <v>40413</v>
      </c>
      <c r="B183" t="s">
        <v>254</v>
      </c>
      <c r="C183">
        <v>27.021999999999998</v>
      </c>
      <c r="D183">
        <v>316.62099999999998</v>
      </c>
      <c r="E183">
        <v>30.28</v>
      </c>
      <c r="F183">
        <v>5729</v>
      </c>
      <c r="G183">
        <v>17.899999999999999</v>
      </c>
      <c r="I183" s="102">
        <f t="shared" si="17"/>
        <v>106.90392776749992</v>
      </c>
      <c r="J183" s="103">
        <f t="shared" si="20"/>
        <v>22.342920903407482</v>
      </c>
      <c r="K183" s="75">
        <f t="shared" si="18"/>
        <v>223.83744052401579</v>
      </c>
      <c r="L183" s="75">
        <f t="shared" si="21"/>
        <v>167.89235124286748</v>
      </c>
      <c r="M183" s="102">
        <f t="shared" si="19"/>
        <v>8.4157135065718318</v>
      </c>
      <c r="N183" s="102">
        <f t="shared" si="22"/>
        <v>262.99104708036975</v>
      </c>
    </row>
    <row r="184" spans="1:14">
      <c r="A184" s="101">
        <v>40413</v>
      </c>
      <c r="B184" t="s">
        <v>255</v>
      </c>
      <c r="C184">
        <v>27.189</v>
      </c>
      <c r="D184">
        <v>326.44099999999997</v>
      </c>
      <c r="E184">
        <v>29.93</v>
      </c>
      <c r="F184">
        <v>5627</v>
      </c>
      <c r="G184">
        <v>17.899999999999999</v>
      </c>
      <c r="I184" s="102">
        <f t="shared" si="17"/>
        <v>110.21985476206328</v>
      </c>
      <c r="J184" s="103">
        <f t="shared" si="20"/>
        <v>23.035949645271227</v>
      </c>
      <c r="K184" s="75">
        <f t="shared" si="18"/>
        <v>230.78039039431232</v>
      </c>
      <c r="L184" s="75">
        <f t="shared" si="21"/>
        <v>173.10000629626941</v>
      </c>
      <c r="M184" s="102">
        <f t="shared" si="19"/>
        <v>8.676750609489547</v>
      </c>
      <c r="N184" s="102">
        <f t="shared" si="22"/>
        <v>271.14845654654835</v>
      </c>
    </row>
    <row r="185" spans="1:14">
      <c r="A185" s="101">
        <v>40413</v>
      </c>
      <c r="B185" t="s">
        <v>256</v>
      </c>
      <c r="C185">
        <v>27.356999999999999</v>
      </c>
      <c r="D185">
        <v>335.72699999999998</v>
      </c>
      <c r="E185">
        <v>29.61</v>
      </c>
      <c r="F185">
        <v>5574</v>
      </c>
      <c r="G185">
        <v>17.899999999999999</v>
      </c>
      <c r="I185" s="102">
        <f t="shared" si="17"/>
        <v>113.3551088474054</v>
      </c>
      <c r="J185" s="103">
        <f t="shared" si="20"/>
        <v>23.691217749107729</v>
      </c>
      <c r="K185" s="75">
        <f t="shared" si="18"/>
        <v>237.34504395298913</v>
      </c>
      <c r="L185" s="75">
        <f t="shared" si="21"/>
        <v>178.02391499751661</v>
      </c>
      <c r="M185" s="102">
        <f t="shared" si="19"/>
        <v>8.9235647416132284</v>
      </c>
      <c r="N185" s="102">
        <f t="shared" si="22"/>
        <v>278.8613981754134</v>
      </c>
    </row>
    <row r="186" spans="1:14">
      <c r="A186" s="101"/>
      <c r="I186" s="102"/>
      <c r="J186" s="103"/>
      <c r="K186" s="75"/>
      <c r="L186" s="75"/>
      <c r="M186" s="102"/>
      <c r="N186" s="102"/>
    </row>
    <row r="187" spans="1:14">
      <c r="A187" s="101"/>
      <c r="I187" s="102"/>
      <c r="J187" s="103"/>
      <c r="K187" s="75"/>
      <c r="L187" s="75"/>
      <c r="M187" s="102"/>
      <c r="N187" s="102"/>
    </row>
    <row r="188" spans="1:14">
      <c r="A188" s="101"/>
      <c r="I188" s="102"/>
      <c r="J188" s="103"/>
      <c r="K188" s="75"/>
      <c r="L188" s="75"/>
      <c r="M188" s="102"/>
      <c r="N188" s="102"/>
    </row>
    <row r="189" spans="1:14">
      <c r="A189" s="101"/>
      <c r="I189" s="102"/>
      <c r="J189" s="103"/>
      <c r="K189" s="75"/>
      <c r="L189" s="75"/>
      <c r="M189" s="102"/>
      <c r="N189" s="102"/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2013-11-10T21:11:41Z</dcterms:modified>
</cp:coreProperties>
</file>