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S21" i="2"/>
  <c r="D13" i="2"/>
  <c r="D15" i="2"/>
  <c r="J16" i="2"/>
  <c r="B45" i="1"/>
  <c r="B34" i="1"/>
  <c r="B32" i="1"/>
  <c r="B33" i="1"/>
  <c r="B31" i="1"/>
  <c r="B39" i="1"/>
  <c r="B38" i="1"/>
  <c r="B40" i="1"/>
  <c r="D16" i="2"/>
  <c r="D14" i="2"/>
  <c r="J15" i="2"/>
  <c r="F13" i="2"/>
  <c r="F14" i="2"/>
  <c r="F15" i="2"/>
  <c r="H13" i="2"/>
  <c r="B35" i="1"/>
  <c r="B36" i="1"/>
  <c r="B43" i="1"/>
  <c r="B42" i="1"/>
  <c r="B44" i="1"/>
  <c r="B18" i="1"/>
  <c r="B20" i="1"/>
  <c r="B21" i="1"/>
  <c r="B19" i="1"/>
  <c r="B22" i="1"/>
  <c r="I111" i="2"/>
  <c r="I113" i="2"/>
  <c r="I115" i="2"/>
  <c r="I117" i="2"/>
  <c r="I119" i="2"/>
  <c r="I121" i="2"/>
  <c r="I123" i="2"/>
  <c r="I125" i="2"/>
  <c r="I127" i="2"/>
  <c r="I129" i="2"/>
  <c r="I131" i="2"/>
  <c r="I133" i="2"/>
  <c r="I135" i="2"/>
  <c r="I137" i="2"/>
  <c r="I139" i="2"/>
  <c r="I141" i="2"/>
  <c r="I143" i="2"/>
  <c r="I145" i="2"/>
  <c r="I147" i="2"/>
  <c r="I152" i="2"/>
  <c r="I153" i="2"/>
  <c r="I160" i="2"/>
  <c r="I161" i="2"/>
  <c r="I112" i="2"/>
  <c r="I126" i="2"/>
  <c r="I128" i="2"/>
  <c r="I142" i="2"/>
  <c r="I144" i="2"/>
  <c r="I151" i="2"/>
  <c r="I157" i="2"/>
  <c r="I158" i="2"/>
  <c r="I163" i="2"/>
  <c r="I164" i="2"/>
  <c r="I171" i="2"/>
  <c r="I172" i="2"/>
  <c r="I179" i="2"/>
  <c r="I180" i="2"/>
  <c r="I187" i="2"/>
  <c r="I188" i="2"/>
  <c r="I114" i="2"/>
  <c r="I116" i="2"/>
  <c r="I130" i="2"/>
  <c r="I132" i="2"/>
  <c r="I146" i="2"/>
  <c r="I149" i="2"/>
  <c r="I150" i="2"/>
  <c r="I155" i="2"/>
  <c r="I156" i="2"/>
  <c r="I162" i="2"/>
  <c r="I173" i="2"/>
  <c r="I174" i="2"/>
  <c r="I181" i="2"/>
  <c r="I182" i="2"/>
  <c r="I189" i="2"/>
  <c r="I190" i="2"/>
  <c r="I192" i="2"/>
  <c r="I194" i="2"/>
  <c r="I196" i="2"/>
  <c r="I198" i="2"/>
  <c r="I200" i="2"/>
  <c r="I202" i="2"/>
  <c r="I204" i="2"/>
  <c r="I206" i="2"/>
  <c r="I208" i="2"/>
  <c r="I210" i="2"/>
  <c r="I212" i="2"/>
  <c r="I214" i="2"/>
  <c r="I216" i="2"/>
  <c r="I218" i="2"/>
  <c r="I220" i="2"/>
  <c r="I222" i="2"/>
  <c r="I224" i="2"/>
  <c r="I124" i="2"/>
  <c r="I138" i="2"/>
  <c r="I165" i="2"/>
  <c r="I169" i="2"/>
  <c r="I178" i="2"/>
  <c r="I185" i="2"/>
  <c r="I193" i="2"/>
  <c r="I197" i="2"/>
  <c r="I201" i="2"/>
  <c r="I205" i="2"/>
  <c r="I209" i="2"/>
  <c r="I213" i="2"/>
  <c r="I217" i="2"/>
  <c r="I221" i="2"/>
  <c r="I231" i="2"/>
  <c r="I232" i="2"/>
  <c r="I239" i="2"/>
  <c r="I240" i="2"/>
  <c r="I247" i="2"/>
  <c r="I248" i="2"/>
  <c r="I255" i="2"/>
  <c r="I256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79" i="2"/>
  <c r="I118" i="2"/>
  <c r="I136" i="2"/>
  <c r="I154" i="2"/>
  <c r="I168" i="2"/>
  <c r="I175" i="2"/>
  <c r="I184" i="2"/>
  <c r="I225" i="2"/>
  <c r="I226" i="2"/>
  <c r="I233" i="2"/>
  <c r="I234" i="2"/>
  <c r="I241" i="2"/>
  <c r="I242" i="2"/>
  <c r="I249" i="2"/>
  <c r="I250" i="2"/>
  <c r="I257" i="2"/>
  <c r="I258" i="2"/>
  <c r="I262" i="2"/>
  <c r="I264" i="2"/>
  <c r="I266" i="2"/>
  <c r="I268" i="2"/>
  <c r="I270" i="2"/>
  <c r="I272" i="2"/>
  <c r="I274" i="2"/>
  <c r="I276" i="2"/>
  <c r="I278" i="2"/>
  <c r="I280" i="2"/>
  <c r="I282" i="2"/>
  <c r="I284" i="2"/>
  <c r="I286" i="2"/>
  <c r="I288" i="2"/>
  <c r="I290" i="2"/>
  <c r="I292" i="2"/>
  <c r="I294" i="2"/>
  <c r="I296" i="2"/>
  <c r="I298" i="2"/>
  <c r="I300" i="2"/>
  <c r="I302" i="2"/>
  <c r="I304" i="2"/>
  <c r="I306" i="2"/>
  <c r="I308" i="2"/>
  <c r="I176" i="2"/>
  <c r="I183" i="2"/>
  <c r="I230" i="2"/>
  <c r="I237" i="2"/>
  <c r="I246" i="2"/>
  <c r="I253" i="2"/>
  <c r="I263" i="2"/>
  <c r="I267" i="2"/>
  <c r="I271" i="2"/>
  <c r="I275" i="2"/>
  <c r="I279" i="2"/>
  <c r="I283" i="2"/>
  <c r="I122" i="2"/>
  <c r="I159" i="2"/>
  <c r="I186" i="2"/>
  <c r="I195" i="2"/>
  <c r="I203" i="2"/>
  <c r="I211" i="2"/>
  <c r="I219" i="2"/>
  <c r="I228" i="2"/>
  <c r="I235" i="2"/>
  <c r="I244" i="2"/>
  <c r="I251" i="2"/>
  <c r="I260" i="2"/>
  <c r="I120" i="2"/>
  <c r="I134" i="2"/>
  <c r="I148" i="2"/>
  <c r="I167" i="2"/>
  <c r="I229" i="2"/>
  <c r="I254" i="2"/>
  <c r="I261" i="2"/>
  <c r="I269" i="2"/>
  <c r="I277" i="2"/>
  <c r="I285" i="2"/>
  <c r="I287" i="2"/>
  <c r="I301" i="2"/>
  <c r="I303" i="2"/>
  <c r="I311" i="2"/>
  <c r="I312" i="2"/>
  <c r="I319" i="2"/>
  <c r="I320" i="2"/>
  <c r="I327" i="2"/>
  <c r="I328" i="2"/>
  <c r="I335" i="2"/>
  <c r="I336" i="2"/>
  <c r="I343" i="2"/>
  <c r="I344" i="2"/>
  <c r="I44" i="2"/>
  <c r="I52" i="2"/>
  <c r="I60" i="2"/>
  <c r="I68" i="2"/>
  <c r="I76" i="2"/>
  <c r="I238" i="2"/>
  <c r="I245" i="2"/>
  <c r="I273" i="2"/>
  <c r="I281" i="2"/>
  <c r="I295" i="2"/>
  <c r="I315" i="2"/>
  <c r="I324" i="2"/>
  <c r="I331" i="2"/>
  <c r="I340" i="2"/>
  <c r="I110" i="2"/>
  <c r="I48" i="2"/>
  <c r="I64" i="2"/>
  <c r="I72" i="2"/>
  <c r="I215" i="2"/>
  <c r="I236" i="2"/>
  <c r="I140" i="2"/>
  <c r="I170" i="2"/>
  <c r="I177" i="2"/>
  <c r="I191" i="2"/>
  <c r="I207" i="2"/>
  <c r="I223" i="2"/>
  <c r="I227" i="2"/>
  <c r="I252" i="2"/>
  <c r="I259" i="2"/>
  <c r="I289" i="2"/>
  <c r="I291" i="2"/>
  <c r="I305" i="2"/>
  <c r="I307" i="2"/>
  <c r="I313" i="2"/>
  <c r="I314" i="2"/>
  <c r="I321" i="2"/>
  <c r="I322" i="2"/>
  <c r="I329" i="2"/>
  <c r="I330" i="2"/>
  <c r="I337" i="2"/>
  <c r="I338" i="2"/>
  <c r="I345" i="2"/>
  <c r="I346" i="2"/>
  <c r="I46" i="2"/>
  <c r="I54" i="2"/>
  <c r="I62" i="2"/>
  <c r="I70" i="2"/>
  <c r="I78" i="2"/>
  <c r="I82" i="2"/>
  <c r="I84" i="2"/>
  <c r="I86" i="2"/>
  <c r="I88" i="2"/>
  <c r="I90" i="2"/>
  <c r="I92" i="2"/>
  <c r="I94" i="2"/>
  <c r="I96" i="2"/>
  <c r="I98" i="2"/>
  <c r="I100" i="2"/>
  <c r="I102" i="2"/>
  <c r="I104" i="2"/>
  <c r="I106" i="2"/>
  <c r="I108" i="2"/>
  <c r="I37" i="2"/>
  <c r="I39" i="2"/>
  <c r="I41" i="2"/>
  <c r="I22" i="2"/>
  <c r="I24" i="2"/>
  <c r="I26" i="2"/>
  <c r="I28" i="2"/>
  <c r="I30" i="2"/>
  <c r="I32" i="2"/>
  <c r="I34" i="2"/>
  <c r="I36" i="2"/>
  <c r="I265" i="2"/>
  <c r="I293" i="2"/>
  <c r="I316" i="2"/>
  <c r="I323" i="2"/>
  <c r="I332" i="2"/>
  <c r="I339" i="2"/>
  <c r="I56" i="2"/>
  <c r="I80" i="2"/>
  <c r="I166" i="2"/>
  <c r="I199" i="2"/>
  <c r="I326" i="2"/>
  <c r="I333" i="2"/>
  <c r="I50" i="2"/>
  <c r="I87" i="2"/>
  <c r="I95" i="2"/>
  <c r="I103" i="2"/>
  <c r="I38" i="2"/>
  <c r="I25" i="2"/>
  <c r="I33" i="2"/>
  <c r="I243" i="2"/>
  <c r="I309" i="2"/>
  <c r="I334" i="2"/>
  <c r="I85" i="2"/>
  <c r="I101" i="2"/>
  <c r="I23" i="2"/>
  <c r="H14" i="2"/>
  <c r="I297" i="2"/>
  <c r="I310" i="2"/>
  <c r="I317" i="2"/>
  <c r="I342" i="2"/>
  <c r="I66" i="2"/>
  <c r="I91" i="2"/>
  <c r="I107" i="2"/>
  <c r="I29" i="2"/>
  <c r="I299" i="2"/>
  <c r="I318" i="2"/>
  <c r="I325" i="2"/>
  <c r="I43" i="2"/>
  <c r="I74" i="2"/>
  <c r="I81" i="2"/>
  <c r="I89" i="2"/>
  <c r="I97" i="2"/>
  <c r="I105" i="2"/>
  <c r="I40" i="2"/>
  <c r="I27" i="2"/>
  <c r="I35" i="2"/>
  <c r="I341" i="2"/>
  <c r="I58" i="2"/>
  <c r="I93" i="2"/>
  <c r="I109" i="2"/>
  <c r="I31" i="2"/>
  <c r="I83" i="2"/>
  <c r="I99" i="2"/>
  <c r="I42" i="2"/>
  <c r="I21" i="2"/>
  <c r="J83" i="2"/>
  <c r="K83" i="2"/>
  <c r="L83" i="2"/>
  <c r="M83" i="2"/>
  <c r="N83" i="2"/>
  <c r="J40" i="2"/>
  <c r="K40" i="2"/>
  <c r="L40" i="2"/>
  <c r="M40" i="2"/>
  <c r="N40" i="2"/>
  <c r="J318" i="2"/>
  <c r="M318" i="2"/>
  <c r="N318" i="2"/>
  <c r="K318" i="2"/>
  <c r="L318" i="2"/>
  <c r="J310" i="2"/>
  <c r="M310" i="2"/>
  <c r="N310" i="2"/>
  <c r="K310" i="2"/>
  <c r="L310" i="2"/>
  <c r="J243" i="2"/>
  <c r="M243" i="2"/>
  <c r="N243" i="2"/>
  <c r="K243" i="2"/>
  <c r="L243" i="2"/>
  <c r="J333" i="2"/>
  <c r="K333" i="2"/>
  <c r="L333" i="2"/>
  <c r="M333" i="2"/>
  <c r="N333" i="2"/>
  <c r="J323" i="2"/>
  <c r="M323" i="2"/>
  <c r="N323" i="2"/>
  <c r="K323" i="2"/>
  <c r="L323" i="2"/>
  <c r="J28" i="2"/>
  <c r="M28" i="2"/>
  <c r="N28" i="2"/>
  <c r="K28" i="2"/>
  <c r="L28" i="2"/>
  <c r="M106" i="2"/>
  <c r="N106" i="2"/>
  <c r="J106" i="2"/>
  <c r="K106" i="2"/>
  <c r="L106" i="2"/>
  <c r="M90" i="2"/>
  <c r="N90" i="2"/>
  <c r="J90" i="2"/>
  <c r="K90" i="2"/>
  <c r="L90" i="2"/>
  <c r="K54" i="2"/>
  <c r="L54" i="2"/>
  <c r="M54" i="2"/>
  <c r="N54" i="2"/>
  <c r="J54" i="2"/>
  <c r="M322" i="2"/>
  <c r="N322" i="2"/>
  <c r="J322" i="2"/>
  <c r="K322" i="2"/>
  <c r="L322" i="2"/>
  <c r="J259" i="2"/>
  <c r="M259" i="2"/>
  <c r="N259" i="2"/>
  <c r="K259" i="2"/>
  <c r="L259" i="2"/>
  <c r="J140" i="2"/>
  <c r="K140" i="2"/>
  <c r="L140" i="2"/>
  <c r="M140" i="2"/>
  <c r="N140" i="2"/>
  <c r="J331" i="2"/>
  <c r="M331" i="2"/>
  <c r="N331" i="2"/>
  <c r="K331" i="2"/>
  <c r="L331" i="2"/>
  <c r="K76" i="2"/>
  <c r="L76" i="2"/>
  <c r="J76" i="2"/>
  <c r="M76" i="2"/>
  <c r="N76" i="2"/>
  <c r="J335" i="2"/>
  <c r="K335" i="2"/>
  <c r="L335" i="2"/>
  <c r="M335" i="2"/>
  <c r="N335" i="2"/>
  <c r="J301" i="2"/>
  <c r="K301" i="2"/>
  <c r="L301" i="2"/>
  <c r="M301" i="2"/>
  <c r="N301" i="2"/>
  <c r="J167" i="2"/>
  <c r="M167" i="2"/>
  <c r="N167" i="2"/>
  <c r="K167" i="2"/>
  <c r="L167" i="2"/>
  <c r="K228" i="2"/>
  <c r="L228" i="2"/>
  <c r="M228" i="2"/>
  <c r="N228" i="2"/>
  <c r="J228" i="2"/>
  <c r="J283" i="2"/>
  <c r="K283" i="2"/>
  <c r="L283" i="2"/>
  <c r="M283" i="2"/>
  <c r="N283" i="2"/>
  <c r="J237" i="2"/>
  <c r="K237" i="2"/>
  <c r="L237" i="2"/>
  <c r="M237" i="2"/>
  <c r="N237" i="2"/>
  <c r="M300" i="2"/>
  <c r="N300" i="2"/>
  <c r="J300" i="2"/>
  <c r="K300" i="2"/>
  <c r="L300" i="2"/>
  <c r="M284" i="2"/>
  <c r="N284" i="2"/>
  <c r="K284" i="2"/>
  <c r="L284" i="2"/>
  <c r="J284" i="2"/>
  <c r="M268" i="2"/>
  <c r="N268" i="2"/>
  <c r="K268" i="2"/>
  <c r="L268" i="2"/>
  <c r="J268" i="2"/>
  <c r="M242" i="2"/>
  <c r="N242" i="2"/>
  <c r="K242" i="2"/>
  <c r="L242" i="2"/>
  <c r="J242" i="2"/>
  <c r="K168" i="2"/>
  <c r="L168" i="2"/>
  <c r="M168" i="2"/>
  <c r="N168" i="2"/>
  <c r="J168" i="2"/>
  <c r="M71" i="2"/>
  <c r="N71" i="2"/>
  <c r="J71" i="2"/>
  <c r="K71" i="2"/>
  <c r="L71" i="2"/>
  <c r="M55" i="2"/>
  <c r="N55" i="2"/>
  <c r="J55" i="2"/>
  <c r="K55" i="2"/>
  <c r="L55" i="2"/>
  <c r="J248" i="2"/>
  <c r="K248" i="2"/>
  <c r="L248" i="2"/>
  <c r="M248" i="2"/>
  <c r="N248" i="2"/>
  <c r="J213" i="2"/>
  <c r="K213" i="2"/>
  <c r="L213" i="2"/>
  <c r="M213" i="2"/>
  <c r="N213" i="2"/>
  <c r="J169" i="2"/>
  <c r="K169" i="2"/>
  <c r="L169" i="2"/>
  <c r="M169" i="2"/>
  <c r="N169" i="2"/>
  <c r="M216" i="2"/>
  <c r="N216" i="2"/>
  <c r="J216" i="2"/>
  <c r="K216" i="2"/>
  <c r="L216" i="2"/>
  <c r="M200" i="2"/>
  <c r="N200" i="2"/>
  <c r="J200" i="2"/>
  <c r="K200" i="2"/>
  <c r="L200" i="2"/>
  <c r="J181" i="2"/>
  <c r="M181" i="2"/>
  <c r="N181" i="2"/>
  <c r="K181" i="2"/>
  <c r="L181" i="2"/>
  <c r="J146" i="2"/>
  <c r="K146" i="2"/>
  <c r="L146" i="2"/>
  <c r="M146" i="2"/>
  <c r="N146" i="2"/>
  <c r="J179" i="2"/>
  <c r="K179" i="2"/>
  <c r="L179" i="2"/>
  <c r="M179" i="2"/>
  <c r="N179" i="2"/>
  <c r="J144" i="2"/>
  <c r="K144" i="2"/>
  <c r="L144" i="2"/>
  <c r="M144" i="2"/>
  <c r="N144" i="2"/>
  <c r="J152" i="2"/>
  <c r="K152" i="2"/>
  <c r="L152" i="2"/>
  <c r="M152" i="2"/>
  <c r="N152" i="2"/>
  <c r="M133" i="2"/>
  <c r="N133" i="2"/>
  <c r="J133" i="2"/>
  <c r="K133" i="2"/>
  <c r="L133" i="2"/>
  <c r="M117" i="2"/>
  <c r="N117" i="2"/>
  <c r="J117" i="2"/>
  <c r="K117" i="2"/>
  <c r="L117" i="2"/>
  <c r="B24" i="1"/>
  <c r="B23" i="1"/>
  <c r="J31" i="2"/>
  <c r="K31" i="2"/>
  <c r="L31" i="2"/>
  <c r="M31" i="2"/>
  <c r="N31" i="2"/>
  <c r="J105" i="2"/>
  <c r="K105" i="2"/>
  <c r="L105" i="2"/>
  <c r="M105" i="2"/>
  <c r="N105" i="2"/>
  <c r="J299" i="2"/>
  <c r="K299" i="2"/>
  <c r="L299" i="2"/>
  <c r="M299" i="2"/>
  <c r="N299" i="2"/>
  <c r="J297" i="2"/>
  <c r="K297" i="2"/>
  <c r="L297" i="2"/>
  <c r="M297" i="2"/>
  <c r="N297" i="2"/>
  <c r="J33" i="2"/>
  <c r="K33" i="2"/>
  <c r="L33" i="2"/>
  <c r="M33" i="2"/>
  <c r="N33" i="2"/>
  <c r="J326" i="2"/>
  <c r="K326" i="2"/>
  <c r="L326" i="2"/>
  <c r="M326" i="2"/>
  <c r="N326" i="2"/>
  <c r="K316" i="2"/>
  <c r="L316" i="2"/>
  <c r="M316" i="2"/>
  <c r="N316" i="2"/>
  <c r="J316" i="2"/>
  <c r="M26" i="2"/>
  <c r="N26" i="2"/>
  <c r="J26" i="2"/>
  <c r="K26" i="2"/>
  <c r="L26" i="2"/>
  <c r="J104" i="2"/>
  <c r="M104" i="2"/>
  <c r="N104" i="2"/>
  <c r="K104" i="2"/>
  <c r="L104" i="2"/>
  <c r="J88" i="2"/>
  <c r="M88" i="2"/>
  <c r="N88" i="2"/>
  <c r="K88" i="2"/>
  <c r="L88" i="2"/>
  <c r="K46" i="2"/>
  <c r="L46" i="2"/>
  <c r="M46" i="2"/>
  <c r="N46" i="2"/>
  <c r="J46" i="2"/>
  <c r="J321" i="2"/>
  <c r="M321" i="2"/>
  <c r="N321" i="2"/>
  <c r="K321" i="2"/>
  <c r="L321" i="2"/>
  <c r="K252" i="2"/>
  <c r="L252" i="2"/>
  <c r="M252" i="2"/>
  <c r="N252" i="2"/>
  <c r="J252" i="2"/>
  <c r="K236" i="2"/>
  <c r="L236" i="2"/>
  <c r="M236" i="2"/>
  <c r="N236" i="2"/>
  <c r="J236" i="2"/>
  <c r="K324" i="2"/>
  <c r="L324" i="2"/>
  <c r="M324" i="2"/>
  <c r="N324" i="2"/>
  <c r="J324" i="2"/>
  <c r="K68" i="2"/>
  <c r="L68" i="2"/>
  <c r="J68" i="2"/>
  <c r="M68" i="2"/>
  <c r="N68" i="2"/>
  <c r="J328" i="2"/>
  <c r="K328" i="2"/>
  <c r="L328" i="2"/>
  <c r="M328" i="2"/>
  <c r="N328" i="2"/>
  <c r="J287" i="2"/>
  <c r="K287" i="2"/>
  <c r="L287" i="2"/>
  <c r="M287" i="2"/>
  <c r="N287" i="2"/>
  <c r="J148" i="2"/>
  <c r="M148" i="2"/>
  <c r="N148" i="2"/>
  <c r="K148" i="2"/>
  <c r="L148" i="2"/>
  <c r="J219" i="2"/>
  <c r="K219" i="2"/>
  <c r="L219" i="2"/>
  <c r="M219" i="2"/>
  <c r="N219" i="2"/>
  <c r="J279" i="2"/>
  <c r="K279" i="2"/>
  <c r="L279" i="2"/>
  <c r="M279" i="2"/>
  <c r="N279" i="2"/>
  <c r="J230" i="2"/>
  <c r="K230" i="2"/>
  <c r="L230" i="2"/>
  <c r="M230" i="2"/>
  <c r="N230" i="2"/>
  <c r="M298" i="2"/>
  <c r="N298" i="2"/>
  <c r="K298" i="2"/>
  <c r="L298" i="2"/>
  <c r="J298" i="2"/>
  <c r="M282" i="2"/>
  <c r="N282" i="2"/>
  <c r="K282" i="2"/>
  <c r="L282" i="2"/>
  <c r="J282" i="2"/>
  <c r="M266" i="2"/>
  <c r="N266" i="2"/>
  <c r="K266" i="2"/>
  <c r="L266" i="2"/>
  <c r="J266" i="2"/>
  <c r="J241" i="2"/>
  <c r="M241" i="2"/>
  <c r="N241" i="2"/>
  <c r="K241" i="2"/>
  <c r="L241" i="2"/>
  <c r="J154" i="2"/>
  <c r="M154" i="2"/>
  <c r="N154" i="2"/>
  <c r="K154" i="2"/>
  <c r="L154" i="2"/>
  <c r="M69" i="2"/>
  <c r="N69" i="2"/>
  <c r="J69" i="2"/>
  <c r="K69" i="2"/>
  <c r="L69" i="2"/>
  <c r="M53" i="2"/>
  <c r="N53" i="2"/>
  <c r="K53" i="2"/>
  <c r="L53" i="2"/>
  <c r="J53" i="2"/>
  <c r="J247" i="2"/>
  <c r="K247" i="2"/>
  <c r="L247" i="2"/>
  <c r="M247" i="2"/>
  <c r="N247" i="2"/>
  <c r="J209" i="2"/>
  <c r="K209" i="2"/>
  <c r="L209" i="2"/>
  <c r="M209" i="2"/>
  <c r="N209" i="2"/>
  <c r="K165" i="2"/>
  <c r="L165" i="2"/>
  <c r="J165" i="2"/>
  <c r="M165" i="2"/>
  <c r="N165" i="2"/>
  <c r="M214" i="2"/>
  <c r="N214" i="2"/>
  <c r="K214" i="2"/>
  <c r="L214" i="2"/>
  <c r="J214" i="2"/>
  <c r="M198" i="2"/>
  <c r="N198" i="2"/>
  <c r="K198" i="2"/>
  <c r="L198" i="2"/>
  <c r="J198" i="2"/>
  <c r="M174" i="2"/>
  <c r="N174" i="2"/>
  <c r="K174" i="2"/>
  <c r="L174" i="2"/>
  <c r="J174" i="2"/>
  <c r="J132" i="2"/>
  <c r="K132" i="2"/>
  <c r="L132" i="2"/>
  <c r="M132" i="2"/>
  <c r="N132" i="2"/>
  <c r="J172" i="2"/>
  <c r="M172" i="2"/>
  <c r="N172" i="2"/>
  <c r="K172" i="2"/>
  <c r="L172" i="2"/>
  <c r="J142" i="2"/>
  <c r="K142" i="2"/>
  <c r="L142" i="2"/>
  <c r="M142" i="2"/>
  <c r="N142" i="2"/>
  <c r="M147" i="2"/>
  <c r="N147" i="2"/>
  <c r="K147" i="2"/>
  <c r="L147" i="2"/>
  <c r="J147" i="2"/>
  <c r="M123" i="2"/>
  <c r="N123" i="2"/>
  <c r="J123" i="2"/>
  <c r="K123" i="2"/>
  <c r="L123" i="2"/>
  <c r="J99" i="2"/>
  <c r="K99" i="2"/>
  <c r="L99" i="2"/>
  <c r="M99" i="2"/>
  <c r="N99" i="2"/>
  <c r="J93" i="2"/>
  <c r="K93" i="2"/>
  <c r="L93" i="2"/>
  <c r="M93" i="2"/>
  <c r="N93" i="2"/>
  <c r="J27" i="2"/>
  <c r="K27" i="2"/>
  <c r="L27" i="2"/>
  <c r="M27" i="2"/>
  <c r="N27" i="2"/>
  <c r="J89" i="2"/>
  <c r="K89" i="2"/>
  <c r="L89" i="2"/>
  <c r="M89" i="2"/>
  <c r="N89" i="2"/>
  <c r="J325" i="2"/>
  <c r="K325" i="2"/>
  <c r="L325" i="2"/>
  <c r="M325" i="2"/>
  <c r="N325" i="2"/>
  <c r="J107" i="2"/>
  <c r="K107" i="2"/>
  <c r="L107" i="2"/>
  <c r="M107" i="2"/>
  <c r="N107" i="2"/>
  <c r="J317" i="2"/>
  <c r="K317" i="2"/>
  <c r="L317" i="2"/>
  <c r="M317" i="2"/>
  <c r="N317" i="2"/>
  <c r="J23" i="2"/>
  <c r="K23" i="2"/>
  <c r="L23" i="2"/>
  <c r="M23" i="2"/>
  <c r="N23" i="2"/>
  <c r="J309" i="2"/>
  <c r="K309" i="2"/>
  <c r="L309" i="2"/>
  <c r="M309" i="2"/>
  <c r="N309" i="2"/>
  <c r="J38" i="2"/>
  <c r="K38" i="2"/>
  <c r="L38" i="2"/>
  <c r="M38" i="2"/>
  <c r="N38" i="2"/>
  <c r="K50" i="2"/>
  <c r="L50" i="2"/>
  <c r="J50" i="2"/>
  <c r="M50" i="2"/>
  <c r="N50" i="2"/>
  <c r="J166" i="2"/>
  <c r="K166" i="2"/>
  <c r="L166" i="2"/>
  <c r="M166" i="2"/>
  <c r="N166" i="2"/>
  <c r="K332" i="2"/>
  <c r="L332" i="2"/>
  <c r="M332" i="2"/>
  <c r="N332" i="2"/>
  <c r="J332" i="2"/>
  <c r="J265" i="2"/>
  <c r="K265" i="2"/>
  <c r="L265" i="2"/>
  <c r="M265" i="2"/>
  <c r="N265" i="2"/>
  <c r="M30" i="2"/>
  <c r="N30" i="2"/>
  <c r="J30" i="2"/>
  <c r="K30" i="2"/>
  <c r="L30" i="2"/>
  <c r="M22" i="2"/>
  <c r="N22" i="2"/>
  <c r="J22" i="2"/>
  <c r="K22" i="2"/>
  <c r="L22" i="2"/>
  <c r="J108" i="2"/>
  <c r="M108" i="2"/>
  <c r="N108" i="2"/>
  <c r="K108" i="2"/>
  <c r="L108" i="2"/>
  <c r="J100" i="2"/>
  <c r="M100" i="2"/>
  <c r="N100" i="2"/>
  <c r="K100" i="2"/>
  <c r="L100" i="2"/>
  <c r="J92" i="2"/>
  <c r="M92" i="2"/>
  <c r="N92" i="2"/>
  <c r="K92" i="2"/>
  <c r="L92" i="2"/>
  <c r="J84" i="2"/>
  <c r="M84" i="2"/>
  <c r="N84" i="2"/>
  <c r="K84" i="2"/>
  <c r="L84" i="2"/>
  <c r="K62" i="2"/>
  <c r="L62" i="2"/>
  <c r="M62" i="2"/>
  <c r="N62" i="2"/>
  <c r="J62" i="2"/>
  <c r="J345" i="2"/>
  <c r="M345" i="2"/>
  <c r="N345" i="2"/>
  <c r="K345" i="2"/>
  <c r="L345" i="2"/>
  <c r="J329" i="2"/>
  <c r="M329" i="2"/>
  <c r="N329" i="2"/>
  <c r="K329" i="2"/>
  <c r="L329" i="2"/>
  <c r="J313" i="2"/>
  <c r="M313" i="2"/>
  <c r="N313" i="2"/>
  <c r="K313" i="2"/>
  <c r="L313" i="2"/>
  <c r="J289" i="2"/>
  <c r="K289" i="2"/>
  <c r="L289" i="2"/>
  <c r="M289" i="2"/>
  <c r="N289" i="2"/>
  <c r="J223" i="2"/>
  <c r="K223" i="2"/>
  <c r="L223" i="2"/>
  <c r="M223" i="2"/>
  <c r="N223" i="2"/>
  <c r="J170" i="2"/>
  <c r="K170" i="2"/>
  <c r="L170" i="2"/>
  <c r="M170" i="2"/>
  <c r="N170" i="2"/>
  <c r="K72" i="2"/>
  <c r="L72" i="2"/>
  <c r="M72" i="2"/>
  <c r="N72" i="2"/>
  <c r="J72" i="2"/>
  <c r="K340" i="2"/>
  <c r="L340" i="2"/>
  <c r="M340" i="2"/>
  <c r="N340" i="2"/>
  <c r="J340" i="2"/>
  <c r="J295" i="2"/>
  <c r="K295" i="2"/>
  <c r="L295" i="2"/>
  <c r="M295" i="2"/>
  <c r="N295" i="2"/>
  <c r="J238" i="2"/>
  <c r="K238" i="2"/>
  <c r="L238" i="2"/>
  <c r="M238" i="2"/>
  <c r="N238" i="2"/>
  <c r="K52" i="2"/>
  <c r="L52" i="2"/>
  <c r="J52" i="2"/>
  <c r="M52" i="2"/>
  <c r="N52" i="2"/>
  <c r="K336" i="2"/>
  <c r="L336" i="2"/>
  <c r="J336" i="2"/>
  <c r="M336" i="2"/>
  <c r="N336" i="2"/>
  <c r="K320" i="2"/>
  <c r="L320" i="2"/>
  <c r="J320" i="2"/>
  <c r="M320" i="2"/>
  <c r="N320" i="2"/>
  <c r="J303" i="2"/>
  <c r="K303" i="2"/>
  <c r="L303" i="2"/>
  <c r="M303" i="2"/>
  <c r="N303" i="2"/>
  <c r="J277" i="2"/>
  <c r="K277" i="2"/>
  <c r="L277" i="2"/>
  <c r="M277" i="2"/>
  <c r="N277" i="2"/>
  <c r="J229" i="2"/>
  <c r="K229" i="2"/>
  <c r="L229" i="2"/>
  <c r="M229" i="2"/>
  <c r="N229" i="2"/>
  <c r="J120" i="2"/>
  <c r="K120" i="2"/>
  <c r="L120" i="2"/>
  <c r="M120" i="2"/>
  <c r="N120" i="2"/>
  <c r="J235" i="2"/>
  <c r="M235" i="2"/>
  <c r="N235" i="2"/>
  <c r="K235" i="2"/>
  <c r="L235" i="2"/>
  <c r="J203" i="2"/>
  <c r="K203" i="2"/>
  <c r="L203" i="2"/>
  <c r="M203" i="2"/>
  <c r="N203" i="2"/>
  <c r="J122" i="2"/>
  <c r="K122" i="2"/>
  <c r="L122" i="2"/>
  <c r="M122" i="2"/>
  <c r="N122" i="2"/>
  <c r="J271" i="2"/>
  <c r="K271" i="2"/>
  <c r="L271" i="2"/>
  <c r="M271" i="2"/>
  <c r="N271" i="2"/>
  <c r="J246" i="2"/>
  <c r="K246" i="2"/>
  <c r="L246" i="2"/>
  <c r="M246" i="2"/>
  <c r="N246" i="2"/>
  <c r="K176" i="2"/>
  <c r="L176" i="2"/>
  <c r="M176" i="2"/>
  <c r="N176" i="2"/>
  <c r="J176" i="2"/>
  <c r="M302" i="2"/>
  <c r="N302" i="2"/>
  <c r="J302" i="2"/>
  <c r="K302" i="2"/>
  <c r="L302" i="2"/>
  <c r="M294" i="2"/>
  <c r="N294" i="2"/>
  <c r="J294" i="2"/>
  <c r="K294" i="2"/>
  <c r="L294" i="2"/>
  <c r="M286" i="2"/>
  <c r="N286" i="2"/>
  <c r="J286" i="2"/>
  <c r="K286" i="2"/>
  <c r="L286" i="2"/>
  <c r="M278" i="2"/>
  <c r="N278" i="2"/>
  <c r="J278" i="2"/>
  <c r="K278" i="2"/>
  <c r="L278" i="2"/>
  <c r="M270" i="2"/>
  <c r="N270" i="2"/>
  <c r="J270" i="2"/>
  <c r="K270" i="2"/>
  <c r="L270" i="2"/>
  <c r="M262" i="2"/>
  <c r="N262" i="2"/>
  <c r="K262" i="2"/>
  <c r="L262" i="2"/>
  <c r="J262" i="2"/>
  <c r="J249" i="2"/>
  <c r="M249" i="2"/>
  <c r="N249" i="2"/>
  <c r="K249" i="2"/>
  <c r="L249" i="2"/>
  <c r="J233" i="2"/>
  <c r="M233" i="2"/>
  <c r="N233" i="2"/>
  <c r="K233" i="2"/>
  <c r="L233" i="2"/>
  <c r="J175" i="2"/>
  <c r="M175" i="2"/>
  <c r="N175" i="2"/>
  <c r="K175" i="2"/>
  <c r="L175" i="2"/>
  <c r="J118" i="2"/>
  <c r="K118" i="2"/>
  <c r="L118" i="2"/>
  <c r="M118" i="2"/>
  <c r="N118" i="2"/>
  <c r="M73" i="2"/>
  <c r="N73" i="2"/>
  <c r="K73" i="2"/>
  <c r="L73" i="2"/>
  <c r="J73" i="2"/>
  <c r="M65" i="2"/>
  <c r="N65" i="2"/>
  <c r="K65" i="2"/>
  <c r="L65" i="2"/>
  <c r="J65" i="2"/>
  <c r="M57" i="2"/>
  <c r="N57" i="2"/>
  <c r="K57" i="2"/>
  <c r="L57" i="2"/>
  <c r="J57" i="2"/>
  <c r="M49" i="2"/>
  <c r="N49" i="2"/>
  <c r="K49" i="2"/>
  <c r="L49" i="2"/>
  <c r="J49" i="2"/>
  <c r="J255" i="2"/>
  <c r="K255" i="2"/>
  <c r="L255" i="2"/>
  <c r="M255" i="2"/>
  <c r="N255" i="2"/>
  <c r="J239" i="2"/>
  <c r="K239" i="2"/>
  <c r="L239" i="2"/>
  <c r="M239" i="2"/>
  <c r="N239" i="2"/>
  <c r="J217" i="2"/>
  <c r="K217" i="2"/>
  <c r="L217" i="2"/>
  <c r="M217" i="2"/>
  <c r="N217" i="2"/>
  <c r="J201" i="2"/>
  <c r="K201" i="2"/>
  <c r="L201" i="2"/>
  <c r="M201" i="2"/>
  <c r="N201" i="2"/>
  <c r="J178" i="2"/>
  <c r="K178" i="2"/>
  <c r="L178" i="2"/>
  <c r="M178" i="2"/>
  <c r="N178" i="2"/>
  <c r="J124" i="2"/>
  <c r="K124" i="2"/>
  <c r="L124" i="2"/>
  <c r="M124" i="2"/>
  <c r="N124" i="2"/>
  <c r="M218" i="2"/>
  <c r="N218" i="2"/>
  <c r="K218" i="2"/>
  <c r="L218" i="2"/>
  <c r="J218" i="2"/>
  <c r="M210" i="2"/>
  <c r="N210" i="2"/>
  <c r="K210" i="2"/>
  <c r="L210" i="2"/>
  <c r="J210" i="2"/>
  <c r="M202" i="2"/>
  <c r="N202" i="2"/>
  <c r="K202" i="2"/>
  <c r="L202" i="2"/>
  <c r="J202" i="2"/>
  <c r="M194" i="2"/>
  <c r="N194" i="2"/>
  <c r="K194" i="2"/>
  <c r="L194" i="2"/>
  <c r="J194" i="2"/>
  <c r="M182" i="2"/>
  <c r="N182" i="2"/>
  <c r="J182" i="2"/>
  <c r="K182" i="2"/>
  <c r="L182" i="2"/>
  <c r="J162" i="2"/>
  <c r="M162" i="2"/>
  <c r="N162" i="2"/>
  <c r="K162" i="2"/>
  <c r="L162" i="2"/>
  <c r="K149" i="2"/>
  <c r="L149" i="2"/>
  <c r="J149" i="2"/>
  <c r="M149" i="2"/>
  <c r="N149" i="2"/>
  <c r="J116" i="2"/>
  <c r="K116" i="2"/>
  <c r="L116" i="2"/>
  <c r="M116" i="2"/>
  <c r="N116" i="2"/>
  <c r="J180" i="2"/>
  <c r="K180" i="2"/>
  <c r="L180" i="2"/>
  <c r="M180" i="2"/>
  <c r="N180" i="2"/>
  <c r="J164" i="2"/>
  <c r="K164" i="2"/>
  <c r="L164" i="2"/>
  <c r="M164" i="2"/>
  <c r="N164" i="2"/>
  <c r="J151" i="2"/>
  <c r="K151" i="2"/>
  <c r="L151" i="2"/>
  <c r="M151" i="2"/>
  <c r="N151" i="2"/>
  <c r="J126" i="2"/>
  <c r="K126" i="2"/>
  <c r="L126" i="2"/>
  <c r="M126" i="2"/>
  <c r="N126" i="2"/>
  <c r="K153" i="2"/>
  <c r="L153" i="2"/>
  <c r="M153" i="2"/>
  <c r="N153" i="2"/>
  <c r="J153" i="2"/>
  <c r="M143" i="2"/>
  <c r="N143" i="2"/>
  <c r="J143" i="2"/>
  <c r="K143" i="2"/>
  <c r="L143" i="2"/>
  <c r="M135" i="2"/>
  <c r="N135" i="2"/>
  <c r="J135" i="2"/>
  <c r="K135" i="2"/>
  <c r="L135" i="2"/>
  <c r="M127" i="2"/>
  <c r="N127" i="2"/>
  <c r="K127" i="2"/>
  <c r="L127" i="2"/>
  <c r="J127" i="2"/>
  <c r="M119" i="2"/>
  <c r="N119" i="2"/>
  <c r="J119" i="2"/>
  <c r="K119" i="2"/>
  <c r="L119" i="2"/>
  <c r="M111" i="2"/>
  <c r="N111" i="2"/>
  <c r="J111" i="2"/>
  <c r="K111" i="2"/>
  <c r="L111" i="2"/>
  <c r="K58" i="2"/>
  <c r="L58" i="2"/>
  <c r="J58" i="2"/>
  <c r="M58" i="2"/>
  <c r="N58" i="2"/>
  <c r="J81" i="2"/>
  <c r="K81" i="2"/>
  <c r="L81" i="2"/>
  <c r="M81" i="2"/>
  <c r="N81" i="2"/>
  <c r="J91" i="2"/>
  <c r="K91" i="2"/>
  <c r="L91" i="2"/>
  <c r="M91" i="2"/>
  <c r="N91" i="2"/>
  <c r="J101" i="2"/>
  <c r="K101" i="2"/>
  <c r="L101" i="2"/>
  <c r="M101" i="2"/>
  <c r="N101" i="2"/>
  <c r="J103" i="2"/>
  <c r="K103" i="2"/>
  <c r="L103" i="2"/>
  <c r="M103" i="2"/>
  <c r="N103" i="2"/>
  <c r="K80" i="2"/>
  <c r="L80" i="2"/>
  <c r="M80" i="2"/>
  <c r="N80" i="2"/>
  <c r="J80" i="2"/>
  <c r="M36" i="2"/>
  <c r="N36" i="2"/>
  <c r="J36" i="2"/>
  <c r="K36" i="2"/>
  <c r="L36" i="2"/>
  <c r="J41" i="2"/>
  <c r="M41" i="2"/>
  <c r="N41" i="2"/>
  <c r="K41" i="2"/>
  <c r="L41" i="2"/>
  <c r="M98" i="2"/>
  <c r="N98" i="2"/>
  <c r="J98" i="2"/>
  <c r="K98" i="2"/>
  <c r="L98" i="2"/>
  <c r="J82" i="2"/>
  <c r="M82" i="2"/>
  <c r="N82" i="2"/>
  <c r="K82" i="2"/>
  <c r="L82" i="2"/>
  <c r="M338" i="2"/>
  <c r="N338" i="2"/>
  <c r="J338" i="2"/>
  <c r="K338" i="2"/>
  <c r="L338" i="2"/>
  <c r="J307" i="2"/>
  <c r="K307" i="2"/>
  <c r="L307" i="2"/>
  <c r="M307" i="2"/>
  <c r="N307" i="2"/>
  <c r="J207" i="2"/>
  <c r="K207" i="2"/>
  <c r="L207" i="2"/>
  <c r="M207" i="2"/>
  <c r="N207" i="2"/>
  <c r="K64" i="2"/>
  <c r="L64" i="2"/>
  <c r="M64" i="2"/>
  <c r="N64" i="2"/>
  <c r="J64" i="2"/>
  <c r="J281" i="2"/>
  <c r="K281" i="2"/>
  <c r="L281" i="2"/>
  <c r="M281" i="2"/>
  <c r="N281" i="2"/>
  <c r="K44" i="2"/>
  <c r="L44" i="2"/>
  <c r="J44" i="2"/>
  <c r="M44" i="2"/>
  <c r="N44" i="2"/>
  <c r="J319" i="2"/>
  <c r="K319" i="2"/>
  <c r="L319" i="2"/>
  <c r="M319" i="2"/>
  <c r="N319" i="2"/>
  <c r="J269" i="2"/>
  <c r="K269" i="2"/>
  <c r="L269" i="2"/>
  <c r="M269" i="2"/>
  <c r="N269" i="2"/>
  <c r="K260" i="2"/>
  <c r="L260" i="2"/>
  <c r="M260" i="2"/>
  <c r="N260" i="2"/>
  <c r="J260" i="2"/>
  <c r="J195" i="2"/>
  <c r="K195" i="2"/>
  <c r="L195" i="2"/>
  <c r="M195" i="2"/>
  <c r="N195" i="2"/>
  <c r="J267" i="2"/>
  <c r="K267" i="2"/>
  <c r="L267" i="2"/>
  <c r="M267" i="2"/>
  <c r="N267" i="2"/>
  <c r="J308" i="2"/>
  <c r="K308" i="2"/>
  <c r="L308" i="2"/>
  <c r="M308" i="2"/>
  <c r="N308" i="2"/>
  <c r="M292" i="2"/>
  <c r="N292" i="2"/>
  <c r="J292" i="2"/>
  <c r="K292" i="2"/>
  <c r="L292" i="2"/>
  <c r="M276" i="2"/>
  <c r="N276" i="2"/>
  <c r="K276" i="2"/>
  <c r="L276" i="2"/>
  <c r="J276" i="2"/>
  <c r="M258" i="2"/>
  <c r="N258" i="2"/>
  <c r="K258" i="2"/>
  <c r="L258" i="2"/>
  <c r="J258" i="2"/>
  <c r="M226" i="2"/>
  <c r="N226" i="2"/>
  <c r="K226" i="2"/>
  <c r="L226" i="2"/>
  <c r="J226" i="2"/>
  <c r="M79" i="2"/>
  <c r="N79" i="2"/>
  <c r="J79" i="2"/>
  <c r="K79" i="2"/>
  <c r="L79" i="2"/>
  <c r="M63" i="2"/>
  <c r="N63" i="2"/>
  <c r="J63" i="2"/>
  <c r="K63" i="2"/>
  <c r="L63" i="2"/>
  <c r="M47" i="2"/>
  <c r="N47" i="2"/>
  <c r="J47" i="2"/>
  <c r="K47" i="2"/>
  <c r="L47" i="2"/>
  <c r="J232" i="2"/>
  <c r="M232" i="2"/>
  <c r="N232" i="2"/>
  <c r="K232" i="2"/>
  <c r="L232" i="2"/>
  <c r="J197" i="2"/>
  <c r="K197" i="2"/>
  <c r="L197" i="2"/>
  <c r="M197" i="2"/>
  <c r="N197" i="2"/>
  <c r="J224" i="2"/>
  <c r="M224" i="2"/>
  <c r="N224" i="2"/>
  <c r="K224" i="2"/>
  <c r="L224" i="2"/>
  <c r="M208" i="2"/>
  <c r="N208" i="2"/>
  <c r="J208" i="2"/>
  <c r="K208" i="2"/>
  <c r="L208" i="2"/>
  <c r="M192" i="2"/>
  <c r="N192" i="2"/>
  <c r="J192" i="2"/>
  <c r="K192" i="2"/>
  <c r="L192" i="2"/>
  <c r="J156" i="2"/>
  <c r="K156" i="2"/>
  <c r="L156" i="2"/>
  <c r="M156" i="2"/>
  <c r="N156" i="2"/>
  <c r="J114" i="2"/>
  <c r="K114" i="2"/>
  <c r="L114" i="2"/>
  <c r="M114" i="2"/>
  <c r="N114" i="2"/>
  <c r="M163" i="2"/>
  <c r="N163" i="2"/>
  <c r="J163" i="2"/>
  <c r="K163" i="2"/>
  <c r="L163" i="2"/>
  <c r="J112" i="2"/>
  <c r="K112" i="2"/>
  <c r="L112" i="2"/>
  <c r="M112" i="2"/>
  <c r="N112" i="2"/>
  <c r="M141" i="2"/>
  <c r="N141" i="2"/>
  <c r="J141" i="2"/>
  <c r="K141" i="2"/>
  <c r="L141" i="2"/>
  <c r="M125" i="2"/>
  <c r="N125" i="2"/>
  <c r="J125" i="2"/>
  <c r="K125" i="2"/>
  <c r="L125" i="2"/>
  <c r="M21" i="2"/>
  <c r="N21" i="2"/>
  <c r="K21" i="2"/>
  <c r="L21" i="2"/>
  <c r="J21" i="2"/>
  <c r="J341" i="2"/>
  <c r="K341" i="2"/>
  <c r="L341" i="2"/>
  <c r="M341" i="2"/>
  <c r="N341" i="2"/>
  <c r="K74" i="2"/>
  <c r="L74" i="2"/>
  <c r="J74" i="2"/>
  <c r="M74" i="2"/>
  <c r="N74" i="2"/>
  <c r="K66" i="2"/>
  <c r="L66" i="2"/>
  <c r="J66" i="2"/>
  <c r="M66" i="2"/>
  <c r="N66" i="2"/>
  <c r="J85" i="2"/>
  <c r="K85" i="2"/>
  <c r="L85" i="2"/>
  <c r="M85" i="2"/>
  <c r="N85" i="2"/>
  <c r="J95" i="2"/>
  <c r="K95" i="2"/>
  <c r="L95" i="2"/>
  <c r="M95" i="2"/>
  <c r="N95" i="2"/>
  <c r="K56" i="2"/>
  <c r="L56" i="2"/>
  <c r="M56" i="2"/>
  <c r="N56" i="2"/>
  <c r="J56" i="2"/>
  <c r="J34" i="2"/>
  <c r="M34" i="2"/>
  <c r="N34" i="2"/>
  <c r="K34" i="2"/>
  <c r="L34" i="2"/>
  <c r="M39" i="2"/>
  <c r="N39" i="2"/>
  <c r="J39" i="2"/>
  <c r="K39" i="2"/>
  <c r="L39" i="2"/>
  <c r="J96" i="2"/>
  <c r="M96" i="2"/>
  <c r="N96" i="2"/>
  <c r="K96" i="2"/>
  <c r="L96" i="2"/>
  <c r="K78" i="2"/>
  <c r="L78" i="2"/>
  <c r="M78" i="2"/>
  <c r="N78" i="2"/>
  <c r="J78" i="2"/>
  <c r="J337" i="2"/>
  <c r="M337" i="2"/>
  <c r="N337" i="2"/>
  <c r="K337" i="2"/>
  <c r="L337" i="2"/>
  <c r="J305" i="2"/>
  <c r="K305" i="2"/>
  <c r="L305" i="2"/>
  <c r="M305" i="2"/>
  <c r="N305" i="2"/>
  <c r="J191" i="2"/>
  <c r="K191" i="2"/>
  <c r="L191" i="2"/>
  <c r="M191" i="2"/>
  <c r="N191" i="2"/>
  <c r="K48" i="2"/>
  <c r="L48" i="2"/>
  <c r="M48" i="2"/>
  <c r="N48" i="2"/>
  <c r="J48" i="2"/>
  <c r="J273" i="2"/>
  <c r="K273" i="2"/>
  <c r="L273" i="2"/>
  <c r="M273" i="2"/>
  <c r="N273" i="2"/>
  <c r="J344" i="2"/>
  <c r="K344" i="2"/>
  <c r="L344" i="2"/>
  <c r="M344" i="2"/>
  <c r="N344" i="2"/>
  <c r="J312" i="2"/>
  <c r="K312" i="2"/>
  <c r="L312" i="2"/>
  <c r="M312" i="2"/>
  <c r="N312" i="2"/>
  <c r="J261" i="2"/>
  <c r="K261" i="2"/>
  <c r="L261" i="2"/>
  <c r="M261" i="2"/>
  <c r="N261" i="2"/>
  <c r="J251" i="2"/>
  <c r="M251" i="2"/>
  <c r="N251" i="2"/>
  <c r="K251" i="2"/>
  <c r="L251" i="2"/>
  <c r="J186" i="2"/>
  <c r="K186" i="2"/>
  <c r="L186" i="2"/>
  <c r="M186" i="2"/>
  <c r="N186" i="2"/>
  <c r="J263" i="2"/>
  <c r="K263" i="2"/>
  <c r="L263" i="2"/>
  <c r="M263" i="2"/>
  <c r="N263" i="2"/>
  <c r="M306" i="2"/>
  <c r="N306" i="2"/>
  <c r="K306" i="2"/>
  <c r="L306" i="2"/>
  <c r="J306" i="2"/>
  <c r="M290" i="2"/>
  <c r="N290" i="2"/>
  <c r="K290" i="2"/>
  <c r="L290" i="2"/>
  <c r="J290" i="2"/>
  <c r="M274" i="2"/>
  <c r="N274" i="2"/>
  <c r="K274" i="2"/>
  <c r="L274" i="2"/>
  <c r="J274" i="2"/>
  <c r="J257" i="2"/>
  <c r="M257" i="2"/>
  <c r="N257" i="2"/>
  <c r="K257" i="2"/>
  <c r="L257" i="2"/>
  <c r="J225" i="2"/>
  <c r="M225" i="2"/>
  <c r="N225" i="2"/>
  <c r="K225" i="2"/>
  <c r="L225" i="2"/>
  <c r="M77" i="2"/>
  <c r="N77" i="2"/>
  <c r="J77" i="2"/>
  <c r="K77" i="2"/>
  <c r="L77" i="2"/>
  <c r="M61" i="2"/>
  <c r="N61" i="2"/>
  <c r="J61" i="2"/>
  <c r="K61" i="2"/>
  <c r="L61" i="2"/>
  <c r="M45" i="2"/>
  <c r="N45" i="2"/>
  <c r="J45" i="2"/>
  <c r="K45" i="2"/>
  <c r="L45" i="2"/>
  <c r="J231" i="2"/>
  <c r="K231" i="2"/>
  <c r="L231" i="2"/>
  <c r="M231" i="2"/>
  <c r="N231" i="2"/>
  <c r="J193" i="2"/>
  <c r="K193" i="2"/>
  <c r="L193" i="2"/>
  <c r="M193" i="2"/>
  <c r="N193" i="2"/>
  <c r="M222" i="2"/>
  <c r="N222" i="2"/>
  <c r="K222" i="2"/>
  <c r="L222" i="2"/>
  <c r="J222" i="2"/>
  <c r="M206" i="2"/>
  <c r="N206" i="2"/>
  <c r="K206" i="2"/>
  <c r="L206" i="2"/>
  <c r="J206" i="2"/>
  <c r="M190" i="2"/>
  <c r="N190" i="2"/>
  <c r="K190" i="2"/>
  <c r="L190" i="2"/>
  <c r="J190" i="2"/>
  <c r="M155" i="2"/>
  <c r="N155" i="2"/>
  <c r="K155" i="2"/>
  <c r="L155" i="2"/>
  <c r="J155" i="2"/>
  <c r="J188" i="2"/>
  <c r="M188" i="2"/>
  <c r="N188" i="2"/>
  <c r="K188" i="2"/>
  <c r="L188" i="2"/>
  <c r="J158" i="2"/>
  <c r="K158" i="2"/>
  <c r="L158" i="2"/>
  <c r="M158" i="2"/>
  <c r="N158" i="2"/>
  <c r="M161" i="2"/>
  <c r="N161" i="2"/>
  <c r="J161" i="2"/>
  <c r="K161" i="2"/>
  <c r="L161" i="2"/>
  <c r="M139" i="2"/>
  <c r="N139" i="2"/>
  <c r="J139" i="2"/>
  <c r="K139" i="2"/>
  <c r="L139" i="2"/>
  <c r="M131" i="2"/>
  <c r="N131" i="2"/>
  <c r="K131" i="2"/>
  <c r="L131" i="2"/>
  <c r="J131" i="2"/>
  <c r="M115" i="2"/>
  <c r="N115" i="2"/>
  <c r="K115" i="2"/>
  <c r="L115" i="2"/>
  <c r="J115" i="2"/>
  <c r="J42" i="2"/>
  <c r="K42" i="2"/>
  <c r="L42" i="2"/>
  <c r="M42" i="2"/>
  <c r="N42" i="2"/>
  <c r="J109" i="2"/>
  <c r="K109" i="2"/>
  <c r="L109" i="2"/>
  <c r="M109" i="2"/>
  <c r="N109" i="2"/>
  <c r="J35" i="2"/>
  <c r="K35" i="2"/>
  <c r="L35" i="2"/>
  <c r="M35" i="2"/>
  <c r="N35" i="2"/>
  <c r="J97" i="2"/>
  <c r="K97" i="2"/>
  <c r="L97" i="2"/>
  <c r="M97" i="2"/>
  <c r="N97" i="2"/>
  <c r="J43" i="2"/>
  <c r="M43" i="2"/>
  <c r="N43" i="2"/>
  <c r="K43" i="2"/>
  <c r="L43" i="2"/>
  <c r="J29" i="2"/>
  <c r="K29" i="2"/>
  <c r="L29" i="2"/>
  <c r="M29" i="2"/>
  <c r="N29" i="2"/>
  <c r="J342" i="2"/>
  <c r="K342" i="2"/>
  <c r="L342" i="2"/>
  <c r="M342" i="2"/>
  <c r="N342" i="2"/>
  <c r="J14" i="2"/>
  <c r="J13" i="2"/>
  <c r="J334" i="2"/>
  <c r="M334" i="2"/>
  <c r="N334" i="2"/>
  <c r="K334" i="2"/>
  <c r="L334" i="2"/>
  <c r="J25" i="2"/>
  <c r="K25" i="2"/>
  <c r="L25" i="2"/>
  <c r="M25" i="2"/>
  <c r="N25" i="2"/>
  <c r="J87" i="2"/>
  <c r="K87" i="2"/>
  <c r="L87" i="2"/>
  <c r="M87" i="2"/>
  <c r="N87" i="2"/>
  <c r="J199" i="2"/>
  <c r="K199" i="2"/>
  <c r="L199" i="2"/>
  <c r="M199" i="2"/>
  <c r="N199" i="2"/>
  <c r="J339" i="2"/>
  <c r="M339" i="2"/>
  <c r="N339" i="2"/>
  <c r="K339" i="2"/>
  <c r="L339" i="2"/>
  <c r="J293" i="2"/>
  <c r="K293" i="2"/>
  <c r="L293" i="2"/>
  <c r="M293" i="2"/>
  <c r="N293" i="2"/>
  <c r="J32" i="2"/>
  <c r="M32" i="2"/>
  <c r="N32" i="2"/>
  <c r="K32" i="2"/>
  <c r="L32" i="2"/>
  <c r="J24" i="2"/>
  <c r="M24" i="2"/>
  <c r="N24" i="2"/>
  <c r="K24" i="2"/>
  <c r="L24" i="2"/>
  <c r="M37" i="2"/>
  <c r="N37" i="2"/>
  <c r="J37" i="2"/>
  <c r="K37" i="2"/>
  <c r="L37" i="2"/>
  <c r="M102" i="2"/>
  <c r="N102" i="2"/>
  <c r="J102" i="2"/>
  <c r="K102" i="2"/>
  <c r="L102" i="2"/>
  <c r="M94" i="2"/>
  <c r="N94" i="2"/>
  <c r="J94" i="2"/>
  <c r="K94" i="2"/>
  <c r="L94" i="2"/>
  <c r="M86" i="2"/>
  <c r="N86" i="2"/>
  <c r="J86" i="2"/>
  <c r="K86" i="2"/>
  <c r="L86" i="2"/>
  <c r="K70" i="2"/>
  <c r="L70" i="2"/>
  <c r="M70" i="2"/>
  <c r="N70" i="2"/>
  <c r="J70" i="2"/>
  <c r="M346" i="2"/>
  <c r="N346" i="2"/>
  <c r="J346" i="2"/>
  <c r="K346" i="2"/>
  <c r="L346" i="2"/>
  <c r="M330" i="2"/>
  <c r="N330" i="2"/>
  <c r="J330" i="2"/>
  <c r="K330" i="2"/>
  <c r="L330" i="2"/>
  <c r="M314" i="2"/>
  <c r="N314" i="2"/>
  <c r="J314" i="2"/>
  <c r="K314" i="2"/>
  <c r="L314" i="2"/>
  <c r="J291" i="2"/>
  <c r="K291" i="2"/>
  <c r="L291" i="2"/>
  <c r="M291" i="2"/>
  <c r="N291" i="2"/>
  <c r="J227" i="2"/>
  <c r="M227" i="2"/>
  <c r="N227" i="2"/>
  <c r="K227" i="2"/>
  <c r="L227" i="2"/>
  <c r="J177" i="2"/>
  <c r="K177" i="2"/>
  <c r="L177" i="2"/>
  <c r="M177" i="2"/>
  <c r="N177" i="2"/>
  <c r="J215" i="2"/>
  <c r="K215" i="2"/>
  <c r="L215" i="2"/>
  <c r="M215" i="2"/>
  <c r="N215" i="2"/>
  <c r="J110" i="2"/>
  <c r="M110" i="2"/>
  <c r="N110" i="2"/>
  <c r="K110" i="2"/>
  <c r="L110" i="2"/>
  <c r="J315" i="2"/>
  <c r="M315" i="2"/>
  <c r="N315" i="2"/>
  <c r="K315" i="2"/>
  <c r="L315" i="2"/>
  <c r="J245" i="2"/>
  <c r="K245" i="2"/>
  <c r="L245" i="2"/>
  <c r="M245" i="2"/>
  <c r="N245" i="2"/>
  <c r="K60" i="2"/>
  <c r="L60" i="2"/>
  <c r="J60" i="2"/>
  <c r="M60" i="2"/>
  <c r="N60" i="2"/>
  <c r="J343" i="2"/>
  <c r="K343" i="2"/>
  <c r="L343" i="2"/>
  <c r="M343" i="2"/>
  <c r="N343" i="2"/>
  <c r="J327" i="2"/>
  <c r="K327" i="2"/>
  <c r="L327" i="2"/>
  <c r="M327" i="2"/>
  <c r="N327" i="2"/>
  <c r="J311" i="2"/>
  <c r="K311" i="2"/>
  <c r="L311" i="2"/>
  <c r="M311" i="2"/>
  <c r="N311" i="2"/>
  <c r="J285" i="2"/>
  <c r="K285" i="2"/>
  <c r="L285" i="2"/>
  <c r="M285" i="2"/>
  <c r="N285" i="2"/>
  <c r="J254" i="2"/>
  <c r="K254" i="2"/>
  <c r="L254" i="2"/>
  <c r="M254" i="2"/>
  <c r="N254" i="2"/>
  <c r="J134" i="2"/>
  <c r="K134" i="2"/>
  <c r="L134" i="2"/>
  <c r="M134" i="2"/>
  <c r="N134" i="2"/>
  <c r="K244" i="2"/>
  <c r="L244" i="2"/>
  <c r="M244" i="2"/>
  <c r="N244" i="2"/>
  <c r="J244" i="2"/>
  <c r="J211" i="2"/>
  <c r="K211" i="2"/>
  <c r="L211" i="2"/>
  <c r="M211" i="2"/>
  <c r="N211" i="2"/>
  <c r="J159" i="2"/>
  <c r="K159" i="2"/>
  <c r="L159" i="2"/>
  <c r="M159" i="2"/>
  <c r="N159" i="2"/>
  <c r="J275" i="2"/>
  <c r="K275" i="2"/>
  <c r="L275" i="2"/>
  <c r="M275" i="2"/>
  <c r="N275" i="2"/>
  <c r="J253" i="2"/>
  <c r="K253" i="2"/>
  <c r="L253" i="2"/>
  <c r="M253" i="2"/>
  <c r="N253" i="2"/>
  <c r="J183" i="2"/>
  <c r="M183" i="2"/>
  <c r="N183" i="2"/>
  <c r="K183" i="2"/>
  <c r="L183" i="2"/>
  <c r="M304" i="2"/>
  <c r="N304" i="2"/>
  <c r="J304" i="2"/>
  <c r="K304" i="2"/>
  <c r="L304" i="2"/>
  <c r="M296" i="2"/>
  <c r="N296" i="2"/>
  <c r="J296" i="2"/>
  <c r="K296" i="2"/>
  <c r="L296" i="2"/>
  <c r="M288" i="2"/>
  <c r="N288" i="2"/>
  <c r="J288" i="2"/>
  <c r="K288" i="2"/>
  <c r="L288" i="2"/>
  <c r="M280" i="2"/>
  <c r="N280" i="2"/>
  <c r="K280" i="2"/>
  <c r="L280" i="2"/>
  <c r="J280" i="2"/>
  <c r="M272" i="2"/>
  <c r="N272" i="2"/>
  <c r="K272" i="2"/>
  <c r="L272" i="2"/>
  <c r="J272" i="2"/>
  <c r="M264" i="2"/>
  <c r="N264" i="2"/>
  <c r="K264" i="2"/>
  <c r="L264" i="2"/>
  <c r="J264" i="2"/>
  <c r="M250" i="2"/>
  <c r="N250" i="2"/>
  <c r="K250" i="2"/>
  <c r="L250" i="2"/>
  <c r="J250" i="2"/>
  <c r="M234" i="2"/>
  <c r="N234" i="2"/>
  <c r="J234" i="2"/>
  <c r="K234" i="2"/>
  <c r="L234" i="2"/>
  <c r="K184" i="2"/>
  <c r="L184" i="2"/>
  <c r="M184" i="2"/>
  <c r="N184" i="2"/>
  <c r="J184" i="2"/>
  <c r="J136" i="2"/>
  <c r="K136" i="2"/>
  <c r="L136" i="2"/>
  <c r="M136" i="2"/>
  <c r="N136" i="2"/>
  <c r="M75" i="2"/>
  <c r="N75" i="2"/>
  <c r="J75" i="2"/>
  <c r="K75" i="2"/>
  <c r="L75" i="2"/>
  <c r="M67" i="2"/>
  <c r="N67" i="2"/>
  <c r="J67" i="2"/>
  <c r="K67" i="2"/>
  <c r="L67" i="2"/>
  <c r="M59" i="2"/>
  <c r="N59" i="2"/>
  <c r="J59" i="2"/>
  <c r="K59" i="2"/>
  <c r="L59" i="2"/>
  <c r="M51" i="2"/>
  <c r="N51" i="2"/>
  <c r="J51" i="2"/>
  <c r="K51" i="2"/>
  <c r="L51" i="2"/>
  <c r="J256" i="2"/>
  <c r="M256" i="2"/>
  <c r="N256" i="2"/>
  <c r="K256" i="2"/>
  <c r="L256" i="2"/>
  <c r="J240" i="2"/>
  <c r="M240" i="2"/>
  <c r="N240" i="2"/>
  <c r="K240" i="2"/>
  <c r="L240" i="2"/>
  <c r="J221" i="2"/>
  <c r="K221" i="2"/>
  <c r="L221" i="2"/>
  <c r="M221" i="2"/>
  <c r="N221" i="2"/>
  <c r="J205" i="2"/>
  <c r="K205" i="2"/>
  <c r="L205" i="2"/>
  <c r="M205" i="2"/>
  <c r="N205" i="2"/>
  <c r="J185" i="2"/>
  <c r="K185" i="2"/>
  <c r="L185" i="2"/>
  <c r="M185" i="2"/>
  <c r="N185" i="2"/>
  <c r="J138" i="2"/>
  <c r="K138" i="2"/>
  <c r="L138" i="2"/>
  <c r="M138" i="2"/>
  <c r="N138" i="2"/>
  <c r="M220" i="2"/>
  <c r="N220" i="2"/>
  <c r="J220" i="2"/>
  <c r="K220" i="2"/>
  <c r="L220" i="2"/>
  <c r="M212" i="2"/>
  <c r="N212" i="2"/>
  <c r="J212" i="2"/>
  <c r="K212" i="2"/>
  <c r="L212" i="2"/>
  <c r="M204" i="2"/>
  <c r="N204" i="2"/>
  <c r="J204" i="2"/>
  <c r="K204" i="2"/>
  <c r="L204" i="2"/>
  <c r="M196" i="2"/>
  <c r="N196" i="2"/>
  <c r="J196" i="2"/>
  <c r="K196" i="2"/>
  <c r="L196" i="2"/>
  <c r="J189" i="2"/>
  <c r="M189" i="2"/>
  <c r="N189" i="2"/>
  <c r="K189" i="2"/>
  <c r="L189" i="2"/>
  <c r="J173" i="2"/>
  <c r="M173" i="2"/>
  <c r="N173" i="2"/>
  <c r="K173" i="2"/>
  <c r="L173" i="2"/>
  <c r="J150" i="2"/>
  <c r="K150" i="2"/>
  <c r="L150" i="2"/>
  <c r="M150" i="2"/>
  <c r="N150" i="2"/>
  <c r="J130" i="2"/>
  <c r="K130" i="2"/>
  <c r="L130" i="2"/>
  <c r="M130" i="2"/>
  <c r="N130" i="2"/>
  <c r="J187" i="2"/>
  <c r="K187" i="2"/>
  <c r="L187" i="2"/>
  <c r="M187" i="2"/>
  <c r="N187" i="2"/>
  <c r="J171" i="2"/>
  <c r="K171" i="2"/>
  <c r="L171" i="2"/>
  <c r="M171" i="2"/>
  <c r="N171" i="2"/>
  <c r="K157" i="2"/>
  <c r="L157" i="2"/>
  <c r="J157" i="2"/>
  <c r="M157" i="2"/>
  <c r="N157" i="2"/>
  <c r="J128" i="2"/>
  <c r="K128" i="2"/>
  <c r="L128" i="2"/>
  <c r="M128" i="2"/>
  <c r="N128" i="2"/>
  <c r="J160" i="2"/>
  <c r="M160" i="2"/>
  <c r="N160" i="2"/>
  <c r="K160" i="2"/>
  <c r="L160" i="2"/>
  <c r="M145" i="2"/>
  <c r="N145" i="2"/>
  <c r="J145" i="2"/>
  <c r="K145" i="2"/>
  <c r="L145" i="2"/>
  <c r="M137" i="2"/>
  <c r="N137" i="2"/>
  <c r="J137" i="2"/>
  <c r="K137" i="2"/>
  <c r="L137" i="2"/>
  <c r="M129" i="2"/>
  <c r="N129" i="2"/>
  <c r="J129" i="2"/>
  <c r="K129" i="2"/>
  <c r="L129" i="2"/>
  <c r="M121" i="2"/>
  <c r="N121" i="2"/>
  <c r="J121" i="2"/>
  <c r="K121" i="2"/>
  <c r="L121" i="2"/>
  <c r="M113" i="2"/>
  <c r="N113" i="2"/>
  <c r="J113" i="2"/>
  <c r="K113" i="2"/>
  <c r="L113" i="2"/>
</calcChain>
</file>

<file path=xl/sharedStrings.xml><?xml version="1.0" encoding="utf-8"?>
<sst xmlns="http://schemas.openxmlformats.org/spreadsheetml/2006/main" count="448" uniqueCount="421">
  <si>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</si>
  <si>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</si>
  <si>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</si>
  <si>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</si>
  <si>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</si>
  <si>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</si>
  <si>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</si>
  <si>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</si>
  <si>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</si>
  <si>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</si>
  <si>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</si>
  <si>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</si>
  <si>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</si>
  <si>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</si>
  <si>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</si>
  <si>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</si>
  <si>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</si>
  <si>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</si>
  <si>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</si>
  <si>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</si>
  <si>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</si>
  <si>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</si>
  <si>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</si>
  <si>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</si>
  <si>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</si>
  <si>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</si>
  <si>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</si>
  <si>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</si>
  <si>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</si>
  <si>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</si>
  <si>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</si>
  <si>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</si>
  <si>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</si>
  <si>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</si>
  <si>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</si>
  <si>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</si>
  <si>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</si>
  <si>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</si>
  <si>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</si>
  <si>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</si>
  <si>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</si>
  <si>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</si>
  <si>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</si>
  <si>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</si>
  <si>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</si>
  <si>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</si>
  <si>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</si>
  <si>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</si>
  <si>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</si>
  <si>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</si>
  <si>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</si>
  <si>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</si>
  <si>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</si>
  <si>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</si>
  <si>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</si>
  <si>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</si>
  <si>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</si>
  <si>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</si>
  <si>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</si>
  <si>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</si>
  <si>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</si>
  <si>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</si>
  <si>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</si>
  <si>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</si>
  <si>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</si>
  <si>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</si>
  <si>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</si>
  <si>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</si>
  <si>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</si>
  <si>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</si>
  <si>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</si>
  <si>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</si>
  <si>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</si>
  <si>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</si>
  <si>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</si>
  <si>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</si>
  <si>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</si>
  <si>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</si>
  <si>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</si>
  <si>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</si>
  <si>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</si>
  <si>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</si>
  <si>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</si>
  <si>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</si>
  <si>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</si>
  <si>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</si>
  <si>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</si>
  <si>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</si>
  <si>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</si>
  <si>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</si>
  <si>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</si>
  <si>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</si>
  <si>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</si>
  <si>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14:39:07</t>
  </si>
  <si>
    <t xml:space="preserve">   14:39:18</t>
  </si>
  <si>
    <t xml:space="preserve">   14:39:28</t>
  </si>
  <si>
    <t xml:space="preserve">   14:39:38</t>
  </si>
  <si>
    <t xml:space="preserve">   14:39:48</t>
  </si>
  <si>
    <t xml:space="preserve">   14:39:58</t>
  </si>
  <si>
    <t xml:space="preserve">   14:40:08</t>
  </si>
  <si>
    <t xml:space="preserve">   14:40:18</t>
  </si>
  <si>
    <t xml:space="preserve">   14:40:28</t>
  </si>
  <si>
    <t xml:space="preserve">   14:40:38</t>
  </si>
  <si>
    <t xml:space="preserve">   14:40:48</t>
  </si>
  <si>
    <t xml:space="preserve">   14:40:58</t>
  </si>
  <si>
    <t xml:space="preserve">   14:41:08</t>
  </si>
  <si>
    <t xml:space="preserve">   14:41:18</t>
  </si>
  <si>
    <t xml:space="preserve">   14:41:28</t>
  </si>
  <si>
    <t xml:space="preserve">   14:41:38</t>
  </si>
  <si>
    <t xml:space="preserve">   14:41:48</t>
  </si>
  <si>
    <t xml:space="preserve">   14:41:58</t>
  </si>
  <si>
    <t xml:space="preserve">   14:42:08</t>
  </si>
  <si>
    <t xml:space="preserve">   14:42:18</t>
  </si>
  <si>
    <t xml:space="preserve">   14:42:28</t>
  </si>
  <si>
    <t xml:space="preserve">   14:42:38</t>
  </si>
  <si>
    <t xml:space="preserve">   14:42:48</t>
  </si>
  <si>
    <t xml:space="preserve">   14:42:58</t>
  </si>
  <si>
    <t xml:space="preserve">   14:43:08</t>
  </si>
  <si>
    <t xml:space="preserve">   14:43:18</t>
  </si>
  <si>
    <t xml:space="preserve">   14:43:28</t>
  </si>
  <si>
    <t xml:space="preserve">   14:43:38</t>
  </si>
  <si>
    <t xml:space="preserve">   14:43:48</t>
  </si>
  <si>
    <t xml:space="preserve">   14:43:58</t>
  </si>
  <si>
    <t xml:space="preserve">   14:44:08</t>
  </si>
  <si>
    <t xml:space="preserve">   14:44:18</t>
  </si>
  <si>
    <t xml:space="preserve">   14:44:28</t>
  </si>
  <si>
    <t xml:space="preserve">   14:44:38</t>
  </si>
  <si>
    <t xml:space="preserve">   14:44:48</t>
  </si>
  <si>
    <t xml:space="preserve">   14:44:58</t>
  </si>
  <si>
    <t xml:space="preserve">   14:45:08</t>
  </si>
  <si>
    <t xml:space="preserve">   14:45:18</t>
  </si>
  <si>
    <t xml:space="preserve">   14:45:28</t>
  </si>
  <si>
    <t xml:space="preserve">   14:45:38</t>
  </si>
  <si>
    <t xml:space="preserve">   14:45:48</t>
  </si>
  <si>
    <t xml:space="preserve">   14:45:58</t>
  </si>
  <si>
    <t xml:space="preserve">   14:46:08</t>
  </si>
  <si>
    <t xml:space="preserve">   14:46:18</t>
  </si>
  <si>
    <t xml:space="preserve">   14:46:28</t>
  </si>
  <si>
    <t xml:space="preserve">   14:46:38</t>
  </si>
  <si>
    <t xml:space="preserve">   14:46:47</t>
  </si>
  <si>
    <t xml:space="preserve">   14:46:57</t>
  </si>
  <si>
    <t xml:space="preserve">   14:47:07</t>
  </si>
  <si>
    <t xml:space="preserve">   14:47:17</t>
  </si>
  <si>
    <t xml:space="preserve">   14:47:27</t>
  </si>
  <si>
    <t xml:space="preserve">   14:47:37</t>
  </si>
  <si>
    <t xml:space="preserve">   14:47:47</t>
  </si>
  <si>
    <t xml:space="preserve">   14:47:57</t>
  </si>
  <si>
    <t xml:space="preserve">   14:48:07</t>
  </si>
  <si>
    <t xml:space="preserve">   14:48:17</t>
  </si>
  <si>
    <t xml:space="preserve">   14:48:27</t>
  </si>
  <si>
    <t xml:space="preserve">   14:48:37</t>
  </si>
  <si>
    <t xml:space="preserve">   14:48:47</t>
  </si>
  <si>
    <t xml:space="preserve">   14:48:57</t>
  </si>
  <si>
    <t xml:space="preserve">   14:49:07</t>
  </si>
  <si>
    <t xml:space="preserve">   14:49:18</t>
  </si>
  <si>
    <t xml:space="preserve">   14:49:28</t>
  </si>
  <si>
    <t xml:space="preserve">   14:49:38</t>
  </si>
  <si>
    <t xml:space="preserve">   14:49:48</t>
  </si>
  <si>
    <t xml:space="preserve">   14:49:58</t>
  </si>
  <si>
    <t xml:space="preserve">   14:50:08</t>
  </si>
  <si>
    <t xml:space="preserve">   14:50:18</t>
  </si>
  <si>
    <t xml:space="preserve">   14:50:28</t>
  </si>
  <si>
    <t xml:space="preserve">   14:50:38</t>
  </si>
  <si>
    <t xml:space="preserve">   14:50:48</t>
  </si>
  <si>
    <t xml:space="preserve">   14:50:58</t>
  </si>
  <si>
    <t xml:space="preserve">   14:51:08</t>
  </si>
  <si>
    <t xml:space="preserve">   14:51:18</t>
  </si>
  <si>
    <t xml:space="preserve">   14:51:28</t>
  </si>
  <si>
    <t xml:space="preserve">   14:51:38</t>
  </si>
  <si>
    <t xml:space="preserve">   14:51:48</t>
  </si>
  <si>
    <t xml:space="preserve">   14:51:58</t>
  </si>
  <si>
    <t xml:space="preserve">   14:52:08</t>
  </si>
  <si>
    <t xml:space="preserve">   14:52:18</t>
  </si>
  <si>
    <t xml:space="preserve">   14:52:28</t>
  </si>
  <si>
    <t xml:space="preserve">   14:52:38</t>
  </si>
  <si>
    <t xml:space="preserve">   14:52:48</t>
  </si>
  <si>
    <t xml:space="preserve">   14:52:58</t>
  </si>
  <si>
    <t xml:space="preserve">   14:53:08</t>
  </si>
  <si>
    <t xml:space="preserve">   14:53:18</t>
  </si>
  <si>
    <t xml:space="preserve">   14:53:28</t>
  </si>
  <si>
    <t xml:space="preserve">   14:53:38</t>
  </si>
  <si>
    <t xml:space="preserve">   14:53:48</t>
  </si>
  <si>
    <t xml:space="preserve">   14:53:58</t>
  </si>
  <si>
    <t xml:space="preserve">   14:54:08</t>
  </si>
  <si>
    <t xml:space="preserve">   14:54:18</t>
  </si>
  <si>
    <t xml:space="preserve">   14:54:28</t>
  </si>
  <si>
    <t xml:space="preserve">   14:54:38</t>
  </si>
  <si>
    <t xml:space="preserve">   14:54:48</t>
  </si>
  <si>
    <t xml:space="preserve">   14:54:58</t>
  </si>
  <si>
    <t xml:space="preserve">   14:55:08</t>
  </si>
  <si>
    <t xml:space="preserve">   14:55:18</t>
  </si>
  <si>
    <t xml:space="preserve">   14:55:28</t>
  </si>
  <si>
    <t xml:space="preserve">   14:55:38</t>
  </si>
  <si>
    <t xml:space="preserve">   14:55:48</t>
  </si>
  <si>
    <t xml:space="preserve">   14:55:58</t>
  </si>
  <si>
    <t xml:space="preserve">   14:56:08</t>
  </si>
  <si>
    <t xml:space="preserve">   14:56:18</t>
  </si>
  <si>
    <t xml:space="preserve">   14:56:28</t>
  </si>
  <si>
    <t xml:space="preserve">   14:56:38</t>
  </si>
  <si>
    <t xml:space="preserve">   14:56:48</t>
  </si>
  <si>
    <t xml:space="preserve">   14:56:58</t>
  </si>
  <si>
    <t xml:space="preserve">   14:57:08</t>
  </si>
  <si>
    <t xml:space="preserve">   14:57:18</t>
  </si>
  <si>
    <t xml:space="preserve">   14:57:28</t>
  </si>
  <si>
    <t xml:space="preserve">   14:57:38</t>
  </si>
  <si>
    <t xml:space="preserve">   14:57:48</t>
  </si>
  <si>
    <t xml:space="preserve">   14:57:58</t>
  </si>
  <si>
    <t xml:space="preserve">   14:58:08</t>
  </si>
  <si>
    <t xml:space="preserve">   14:58:17</t>
  </si>
  <si>
    <t xml:space="preserve">   14:58:27</t>
  </si>
  <si>
    <t xml:space="preserve">   14:58:37</t>
  </si>
  <si>
    <t xml:space="preserve">   14:58:47</t>
  </si>
  <si>
    <t xml:space="preserve">   14:58:57</t>
  </si>
  <si>
    <t xml:space="preserve">   14:59:07</t>
  </si>
  <si>
    <t xml:space="preserve">   14:59:17</t>
  </si>
  <si>
    <t xml:space="preserve">   14:59:27</t>
  </si>
  <si>
    <t xml:space="preserve">   14:59:37</t>
  </si>
  <si>
    <t xml:space="preserve">   14:59:47</t>
  </si>
  <si>
    <t xml:space="preserve">   14:59:57</t>
  </si>
  <si>
    <t xml:space="preserve">   15:00:07</t>
  </si>
  <si>
    <t xml:space="preserve">   15:00:17</t>
  </si>
  <si>
    <t xml:space="preserve">   15:00:27</t>
  </si>
  <si>
    <t xml:space="preserve">   15:00:37</t>
  </si>
  <si>
    <t xml:space="preserve">   15:00:47</t>
  </si>
  <si>
    <t xml:space="preserve">   15:00:58</t>
  </si>
  <si>
    <t xml:space="preserve">   15:01:08</t>
  </si>
  <si>
    <t xml:space="preserve">   15:01:18</t>
  </si>
  <si>
    <t xml:space="preserve">   15:01:28</t>
  </si>
  <si>
    <t xml:space="preserve">   15:01:38</t>
  </si>
  <si>
    <t xml:space="preserve">   15:01:48</t>
  </si>
  <si>
    <t xml:space="preserve">   15:01:58</t>
  </si>
  <si>
    <t xml:space="preserve">   15:02:08</t>
  </si>
  <si>
    <t xml:space="preserve">   15:02:18</t>
  </si>
  <si>
    <t xml:space="preserve">   15:02:28</t>
  </si>
  <si>
    <t xml:space="preserve">   15:02:38</t>
  </si>
  <si>
    <t xml:space="preserve">   15:02:48</t>
  </si>
  <si>
    <t xml:space="preserve">   15:02:58</t>
  </si>
  <si>
    <t xml:space="preserve">   15:03:08</t>
  </si>
  <si>
    <t xml:space="preserve">   15:03:18</t>
  </si>
  <si>
    <t xml:space="preserve">   15:03:28</t>
  </si>
  <si>
    <t xml:space="preserve">   15:03:38</t>
  </si>
  <si>
    <t xml:space="preserve">   15:03:48</t>
  </si>
  <si>
    <t xml:space="preserve">   15:03:58</t>
  </si>
  <si>
    <t xml:space="preserve">   15:04:08</t>
  </si>
  <si>
    <t xml:space="preserve">   15:04:18</t>
  </si>
  <si>
    <t xml:space="preserve">   15:04:28</t>
  </si>
  <si>
    <t xml:space="preserve">   15:04:38</t>
  </si>
  <si>
    <t xml:space="preserve">   15:04:48</t>
  </si>
  <si>
    <t xml:space="preserve">   15:04:58</t>
  </si>
  <si>
    <t xml:space="preserve">   15:05:08</t>
  </si>
  <si>
    <t xml:space="preserve">   15:05:18</t>
  </si>
  <si>
    <t xml:space="preserve">   15:05:28</t>
  </si>
  <si>
    <t xml:space="preserve">   15:05:38</t>
  </si>
  <si>
    <t xml:space="preserve">   15:05:48</t>
  </si>
  <si>
    <t xml:space="preserve">   15:05:58</t>
  </si>
  <si>
    <t xml:space="preserve">   15:06:08</t>
  </si>
  <si>
    <t xml:space="preserve">   15:06:18</t>
  </si>
  <si>
    <t xml:space="preserve">   15:06:28</t>
  </si>
  <si>
    <t xml:space="preserve">   15:06:38</t>
  </si>
  <si>
    <t xml:space="preserve">   15:06:48</t>
  </si>
  <si>
    <t xml:space="preserve">   15:06:58</t>
  </si>
  <si>
    <t xml:space="preserve">   15:07:08</t>
  </si>
  <si>
    <t xml:space="preserve">   15:07:18</t>
  </si>
  <si>
    <t xml:space="preserve">   15:07:28</t>
  </si>
  <si>
    <t xml:space="preserve">   15:07:38</t>
  </si>
  <si>
    <t xml:space="preserve">   15:07:48</t>
  </si>
  <si>
    <t xml:space="preserve">   15:07:58</t>
  </si>
  <si>
    <t xml:space="preserve">   15:08:08</t>
  </si>
  <si>
    <t xml:space="preserve">   15:08:18</t>
  </si>
  <si>
    <t xml:space="preserve">   15:08:28</t>
  </si>
  <si>
    <t xml:space="preserve">   15:08:38</t>
  </si>
  <si>
    <t xml:space="preserve">   15:08:48</t>
  </si>
  <si>
    <t xml:space="preserve">   15:08:58</t>
  </si>
  <si>
    <t xml:space="preserve">   15:09:08</t>
  </si>
  <si>
    <t xml:space="preserve">   15:09:18</t>
  </si>
  <si>
    <t xml:space="preserve">   15:09:28</t>
  </si>
  <si>
    <t xml:space="preserve">   15:09:38</t>
  </si>
  <si>
    <t xml:space="preserve">   15:09:48</t>
  </si>
  <si>
    <t xml:space="preserve">   15:09:57</t>
  </si>
  <si>
    <t xml:space="preserve">   15:10:07</t>
  </si>
  <si>
    <t xml:space="preserve">   15:10:17</t>
  </si>
  <si>
    <t xml:space="preserve">   15:10:27</t>
  </si>
  <si>
    <t xml:space="preserve">   15:10:37</t>
  </si>
  <si>
    <t xml:space="preserve">   15:10:47</t>
  </si>
  <si>
    <t xml:space="preserve">   15:10:57</t>
  </si>
  <si>
    <t xml:space="preserve">   15:11:07</t>
  </si>
  <si>
    <t xml:space="preserve">   15:11:17</t>
  </si>
  <si>
    <t xml:space="preserve">   15:11:27</t>
  </si>
  <si>
    <t xml:space="preserve">   15:11:37</t>
  </si>
  <si>
    <t xml:space="preserve">   15:11:47</t>
  </si>
  <si>
    <t xml:space="preserve">   15:11:57</t>
  </si>
  <si>
    <t xml:space="preserve">   15:12:07</t>
  </si>
  <si>
    <t xml:space="preserve">   15:12:17</t>
  </si>
  <si>
    <t xml:space="preserve">   15:12:28</t>
  </si>
  <si>
    <t xml:space="preserve">   15:12:38</t>
  </si>
  <si>
    <t xml:space="preserve">   15:12:48</t>
  </si>
  <si>
    <t xml:space="preserve">   15:12:58</t>
  </si>
  <si>
    <t xml:space="preserve">   15:13:08</t>
  </si>
  <si>
    <t xml:space="preserve">   15:13:18</t>
  </si>
  <si>
    <t xml:space="preserve">   15:13:28</t>
  </si>
  <si>
    <t xml:space="preserve">   15:13:38</t>
  </si>
  <si>
    <t xml:space="preserve">   15:13:48</t>
  </si>
  <si>
    <t xml:space="preserve">   15:13:58</t>
  </si>
  <si>
    <t xml:space="preserve">   15:14:08</t>
  </si>
  <si>
    <t xml:space="preserve">   15:14:18</t>
  </si>
  <si>
    <t xml:space="preserve">   15:14:28</t>
  </si>
  <si>
    <t xml:space="preserve">   15:14:38</t>
  </si>
  <si>
    <t xml:space="preserve">   15:14:48</t>
  </si>
  <si>
    <t xml:space="preserve">   15:14:58</t>
  </si>
  <si>
    <t xml:space="preserve">   15:15:08</t>
  </si>
  <si>
    <t xml:space="preserve">   15:15:18</t>
  </si>
  <si>
    <t xml:space="preserve">   15:15:28</t>
  </si>
  <si>
    <t xml:space="preserve">   15:15:38</t>
  </si>
  <si>
    <t xml:space="preserve">   15:15:48</t>
  </si>
  <si>
    <t xml:space="preserve">   15:15:58</t>
  </si>
  <si>
    <t xml:space="preserve">   15:16:08</t>
  </si>
  <si>
    <t xml:space="preserve">   15:16:18</t>
  </si>
  <si>
    <t xml:space="preserve">   15:16:28</t>
  </si>
  <si>
    <t xml:space="preserve">   15:16:38</t>
  </si>
  <si>
    <t xml:space="preserve">   15:16:48</t>
  </si>
  <si>
    <t xml:space="preserve">   15:16:58</t>
  </si>
  <si>
    <t xml:space="preserve">   15:17:08</t>
  </si>
  <si>
    <t xml:space="preserve">   15:17:18</t>
  </si>
  <si>
    <t xml:space="preserve">   15:17:28</t>
  </si>
  <si>
    <t xml:space="preserve">   15:17:38</t>
  </si>
  <si>
    <t xml:space="preserve">   15:17:48</t>
  </si>
  <si>
    <t xml:space="preserve">   15:17:58</t>
  </si>
  <si>
    <t xml:space="preserve">   15:18:08</t>
  </si>
  <si>
    <t xml:space="preserve">   15:18:18</t>
  </si>
  <si>
    <t xml:space="preserve">   15:18:28</t>
  </si>
  <si>
    <t xml:space="preserve">   15:18:38</t>
  </si>
  <si>
    <t xml:space="preserve">   15:18:48</t>
  </si>
  <si>
    <t xml:space="preserve">   15:18:58</t>
  </si>
  <si>
    <t xml:space="preserve">   15:19:08</t>
  </si>
  <si>
    <t xml:space="preserve">   15:19:18</t>
  </si>
  <si>
    <t xml:space="preserve">   15:19:28</t>
  </si>
  <si>
    <t xml:space="preserve">   15:19:38</t>
  </si>
  <si>
    <t xml:space="preserve">   15:19:48</t>
  </si>
  <si>
    <t xml:space="preserve">   15:19:58</t>
  </si>
  <si>
    <t xml:space="preserve">   15:20:08</t>
  </si>
  <si>
    <t xml:space="preserve">   15:20:18</t>
  </si>
  <si>
    <t xml:space="preserve">   15:20:28</t>
  </si>
  <si>
    <t xml:space="preserve">   15:20:38</t>
  </si>
  <si>
    <t xml:space="preserve">   15:20:48</t>
  </si>
  <si>
    <t xml:space="preserve">   15:20:58</t>
  </si>
  <si>
    <t xml:space="preserve">   15:21:08</t>
  </si>
  <si>
    <t xml:space="preserve">   15:21:18</t>
  </si>
  <si>
    <t xml:space="preserve">   15:21:27</t>
  </si>
  <si>
    <t xml:space="preserve">   15:21:37</t>
  </si>
  <si>
    <t xml:space="preserve">   15:21:47</t>
  </si>
  <si>
    <t xml:space="preserve">   15:21:57</t>
  </si>
  <si>
    <t xml:space="preserve">   15:22:07</t>
  </si>
  <si>
    <t xml:space="preserve">   15:22:17</t>
  </si>
  <si>
    <t xml:space="preserve">   15:22:27</t>
  </si>
  <si>
    <t xml:space="preserve">   15:22:37</t>
  </si>
  <si>
    <t xml:space="preserve">   15:22:47</t>
  </si>
  <si>
    <t xml:space="preserve">   15:22:57</t>
  </si>
  <si>
    <t xml:space="preserve">   15:23:07</t>
  </si>
  <si>
    <t xml:space="preserve">   15:23:17</t>
  </si>
  <si>
    <t xml:space="preserve">   15:23:27</t>
  </si>
  <si>
    <t xml:space="preserve">   15:23:37</t>
  </si>
  <si>
    <t xml:space="preserve">   15:23:47</t>
  </si>
  <si>
    <t xml:space="preserve">   15:23:58</t>
  </si>
  <si>
    <t xml:space="preserve">   15:24:07</t>
  </si>
  <si>
    <t xml:space="preserve">   15:24:18</t>
  </si>
  <si>
    <t xml:space="preserve">   15:24:28</t>
  </si>
  <si>
    <t xml:space="preserve">   15:24:38</t>
  </si>
  <si>
    <t xml:space="preserve">   15:24:48</t>
  </si>
  <si>
    <t xml:space="preserve">   15:24:58</t>
  </si>
  <si>
    <t xml:space="preserve">   15:25:08</t>
  </si>
  <si>
    <t xml:space="preserve">   15:25:18</t>
  </si>
  <si>
    <t xml:space="preserve">   15:25:28</t>
  </si>
  <si>
    <t xml:space="preserve">   15:25:38</t>
  </si>
  <si>
    <t xml:space="preserve">   15:25:48</t>
  </si>
  <si>
    <t xml:space="preserve">   15:25:58</t>
  </si>
  <si>
    <t xml:space="preserve">   15:26:08</t>
  </si>
  <si>
    <t xml:space="preserve">   15:26:18</t>
  </si>
  <si>
    <t xml:space="preserve">   15:26:28</t>
  </si>
  <si>
    <t xml:space="preserve">   15:26:38</t>
  </si>
  <si>
    <t xml:space="preserve">   15:26:48</t>
  </si>
  <si>
    <t xml:space="preserve">   15:26:58</t>
  </si>
  <si>
    <t xml:space="preserve">   15:27:08</t>
  </si>
  <si>
    <t xml:space="preserve">   15:27:18</t>
  </si>
  <si>
    <t xml:space="preserve">   15:27:28</t>
  </si>
  <si>
    <t xml:space="preserve">   15:27:38</t>
  </si>
  <si>
    <t xml:space="preserve">   15:27:48</t>
  </si>
  <si>
    <t xml:space="preserve">   15:27:58</t>
  </si>
  <si>
    <t xml:space="preserve">   15:28:08</t>
  </si>
  <si>
    <t xml:space="preserve">   15:28:18</t>
  </si>
  <si>
    <t xml:space="preserve">   15:28:28</t>
  </si>
  <si>
    <t xml:space="preserve">   15:28:38</t>
  </si>
  <si>
    <t xml:space="preserve">   15:28:48</t>
  </si>
  <si>
    <t xml:space="preserve">   15:28:58</t>
  </si>
  <si>
    <t xml:space="preserve">   15:29:08</t>
  </si>
  <si>
    <t xml:space="preserve">   15:29:18</t>
  </si>
  <si>
    <t xml:space="preserve">   15:29:28</t>
  </si>
  <si>
    <t xml:space="preserve">   15:29:38</t>
  </si>
  <si>
    <t xml:space="preserve">   15:29:48</t>
  </si>
  <si>
    <t xml:space="preserve">   15:29:58</t>
  </si>
  <si>
    <t xml:space="preserve">   15:30:08</t>
  </si>
  <si>
    <t xml:space="preserve">   15:30:18</t>
  </si>
  <si>
    <t xml:space="preserve">   15:30:28</t>
  </si>
  <si>
    <t xml:space="preserve">   15:30:38</t>
  </si>
  <si>
    <t xml:space="preserve">   15:30:48</t>
  </si>
  <si>
    <t xml:space="preserve">   15:30:58</t>
  </si>
  <si>
    <t xml:space="preserve">   15:31:08</t>
  </si>
  <si>
    <t xml:space="preserve">   15:31:18</t>
  </si>
  <si>
    <t xml:space="preserve">   15:31:28</t>
  </si>
  <si>
    <t xml:space="preserve">   15:31:38</t>
  </si>
  <si>
    <t xml:space="preserve">   15:31:48</t>
  </si>
  <si>
    <t xml:space="preserve">   15:31:58</t>
  </si>
  <si>
    <t xml:space="preserve">   15:32:08</t>
  </si>
  <si>
    <t xml:space="preserve">   15:32:18</t>
  </si>
  <si>
    <t xml:space="preserve">   15:32:28</t>
  </si>
  <si>
    <t xml:space="preserve">   15:32:38</t>
  </si>
  <si>
    <t xml:space="preserve">   15:32:48</t>
  </si>
  <si>
    <t xml:space="preserve">   15:32:58</t>
  </si>
  <si>
    <t xml:space="preserve">   15:33:07</t>
  </si>
  <si>
    <t xml:space="preserve">   15:33:17</t>
  </si>
  <si>
    <t>Fresh weight [g]</t>
  </si>
  <si>
    <t>Blank (chamber  3)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</si>
</sst>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/>
    <xf numFmtId="0" fontId="0" fillId="0" borderId="21" xfId="0" applyFill="1" applyBorder="1"/>
    <xf numFmtId="0" fontId="1" fillId="0" borderId="0" xfId="0" applyFont="1" applyFill="1" applyAlignment="1">
      <alignment wrapText="1"/>
    </xf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0" fillId="0" borderId="24" xfId="0" applyFill="1" applyBorder="1" applyAlignment="1">
      <alignment wrapText="1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0" fontId="0" fillId="0" borderId="26" xfId="0" applyFill="1" applyBorder="1" applyAlignment="1">
      <alignment horizontal="center" vertical="center"/>
    </xf>
    <xf numFmtId="0" fontId="1" fillId="0" borderId="24" xfId="0" applyFont="1" applyFill="1" applyBorder="1"/>
    <xf numFmtId="0" fontId="1" fillId="0" borderId="26" xfId="0" applyFont="1" applyFill="1" applyBorder="1" applyAlignment="1">
      <alignment horizontal="right"/>
    </xf>
    <xf numFmtId="172" fontId="1" fillId="0" borderId="25" xfId="0" applyNumberFormat="1" applyFont="1" applyFill="1" applyBorder="1" applyAlignment="1">
      <alignment horizontal="right" wrapText="1"/>
    </xf>
    <xf numFmtId="0" fontId="4" fillId="0" borderId="27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2" xfId="0" applyFont="1" applyFill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4070461945638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values'!$N$254:$N$346</c:f>
              <c:numCache>
                <c:formatCode>0.00</c:formatCode>
                <c:ptCount val="93"/>
                <c:pt idx="0">
                  <c:v>259.0015667261575</c:v>
                </c:pt>
                <c:pt idx="1">
                  <c:v>256.989685745942</c:v>
                </c:pt>
                <c:pt idx="2">
                  <c:v>255.8796495779049</c:v>
                </c:pt>
                <c:pt idx="3">
                  <c:v>256.989685745942</c:v>
                </c:pt>
                <c:pt idx="4">
                  <c:v>259.9643166238143</c:v>
                </c:pt>
                <c:pt idx="5">
                  <c:v>260.189784235981</c:v>
                </c:pt>
                <c:pt idx="6">
                  <c:v>261.093883623775</c:v>
                </c:pt>
                <c:pt idx="7">
                  <c:v>261.5472747635766</c:v>
                </c:pt>
                <c:pt idx="8">
                  <c:v>263.5986744265306</c:v>
                </c:pt>
                <c:pt idx="9">
                  <c:v>262.6846839589772</c:v>
                </c:pt>
                <c:pt idx="10">
                  <c:v>263.5986744265306</c:v>
                </c:pt>
                <c:pt idx="11">
                  <c:v>264.057030542714</c:v>
                </c:pt>
                <c:pt idx="12">
                  <c:v>263.827738830164</c:v>
                </c:pt>
                <c:pt idx="13">
                  <c:v>264.976476446553</c:v>
                </c:pt>
                <c:pt idx="14">
                  <c:v>265.2069091809571</c:v>
                </c:pt>
                <c:pt idx="15">
                  <c:v>267.5238869324591</c:v>
                </c:pt>
                <c:pt idx="16">
                  <c:v>264.057030542714</c:v>
                </c:pt>
                <c:pt idx="17">
                  <c:v>267.9900583135691</c:v>
                </c:pt>
                <c:pt idx="18">
                  <c:v>268.6910617001267</c:v>
                </c:pt>
                <c:pt idx="19">
                  <c:v>266.1309341562253</c:v>
                </c:pt>
                <c:pt idx="20">
                  <c:v>267.6965113731358</c:v>
                </c:pt>
                <c:pt idx="21">
                  <c:v>269.3343882385867</c:v>
                </c:pt>
                <c:pt idx="22">
                  <c:v>270.9837783837406</c:v>
                </c:pt>
                <c:pt idx="23">
                  <c:v>272.8830304666081</c:v>
                </c:pt>
                <c:pt idx="24">
                  <c:v>268.8652532320685</c:v>
                </c:pt>
                <c:pt idx="25">
                  <c:v>270.511343033628</c:v>
                </c:pt>
                <c:pt idx="26">
                  <c:v>272.6447884730408</c:v>
                </c:pt>
                <c:pt idx="27">
                  <c:v>273.8383981677659</c:v>
                </c:pt>
                <c:pt idx="28">
                  <c:v>275.5195795752771</c:v>
                </c:pt>
                <c:pt idx="29">
                  <c:v>276.0021007948468</c:v>
                </c:pt>
                <c:pt idx="30">
                  <c:v>276.0021007948468</c:v>
                </c:pt>
                <c:pt idx="31">
                  <c:v>273.3602337378322</c:v>
                </c:pt>
                <c:pt idx="32">
                  <c:v>279.897597253646</c:v>
                </c:pt>
                <c:pt idx="33">
                  <c:v>275.0380310165892</c:v>
                </c:pt>
                <c:pt idx="34">
                  <c:v>277.1573766021867</c:v>
                </c:pt>
                <c:pt idx="35">
                  <c:v>278.8631893316788</c:v>
                </c:pt>
                <c:pt idx="36">
                  <c:v>280.3349874246413</c:v>
                </c:pt>
                <c:pt idx="37">
                  <c:v>280.3349874246413</c:v>
                </c:pt>
                <c:pt idx="38">
                  <c:v>280.8275841821041</c:v>
                </c:pt>
                <c:pt idx="39">
                  <c:v>280.0890643864442</c:v>
                </c:pt>
                <c:pt idx="40">
                  <c:v>279.8433911322992</c:v>
                </c:pt>
                <c:pt idx="41">
                  <c:v>280.5811605789929</c:v>
                </c:pt>
                <c:pt idx="42">
                  <c:v>280.8275841821041</c:v>
                </c:pt>
                <c:pt idx="43">
                  <c:v>284.0540341123698</c:v>
                </c:pt>
                <c:pt idx="44">
                  <c:v>283.8043241787425</c:v>
                </c:pt>
                <c:pt idx="45">
                  <c:v>285.055428834955</c:v>
                </c:pt>
                <c:pt idx="46">
                  <c:v>285.5576639648356</c:v>
                </c:pt>
                <c:pt idx="47">
                  <c:v>286.3643650770624</c:v>
                </c:pt>
                <c:pt idx="48">
                  <c:v>286.1124590495522</c:v>
                </c:pt>
                <c:pt idx="49">
                  <c:v>289.6627288484321</c:v>
                </c:pt>
                <c:pt idx="50">
                  <c:v>288.6431616522275</c:v>
                </c:pt>
                <c:pt idx="51">
                  <c:v>287.3745706158887</c:v>
                </c:pt>
                <c:pt idx="52">
                  <c:v>289.4074444572526</c:v>
                </c:pt>
                <c:pt idx="53">
                  <c:v>291.4570839919401</c:v>
                </c:pt>
                <c:pt idx="54">
                  <c:v>292.2300579545422</c:v>
                </c:pt>
                <c:pt idx="55">
                  <c:v>290.9430925011403</c:v>
                </c:pt>
                <c:pt idx="56">
                  <c:v>291.1999560343131</c:v>
                </c:pt>
                <c:pt idx="57">
                  <c:v>293.2644133863425</c:v>
                </c:pt>
                <c:pt idx="58">
                  <c:v>293.7831933035193</c:v>
                </c:pt>
                <c:pt idx="59">
                  <c:v>293.7831933035193</c:v>
                </c:pt>
                <c:pt idx="60">
                  <c:v>294.8239718851165</c:v>
                </c:pt>
                <c:pt idx="61">
                  <c:v>298.5007977590753</c:v>
                </c:pt>
                <c:pt idx="62">
                  <c:v>296.1310100176721</c:v>
                </c:pt>
                <c:pt idx="63">
                  <c:v>296.9184849172567</c:v>
                </c:pt>
                <c:pt idx="64">
                  <c:v>296.1310100176721</c:v>
                </c:pt>
                <c:pt idx="65">
                  <c:v>296.3932299212893</c:v>
                </c:pt>
                <c:pt idx="66">
                  <c:v>299.0304277888211</c:v>
                </c:pt>
                <c:pt idx="67">
                  <c:v>299.2956555419499</c:v>
                </c:pt>
                <c:pt idx="68">
                  <c:v>300.6259365268523</c:v>
                </c:pt>
                <c:pt idx="69">
                  <c:v>298.7654753178406</c:v>
                </c:pt>
                <c:pt idx="70">
                  <c:v>298.4551846940204</c:v>
                </c:pt>
                <c:pt idx="71">
                  <c:v>298.985084761811</c:v>
                </c:pt>
                <c:pt idx="72">
                  <c:v>301.3833285810039</c:v>
                </c:pt>
                <c:pt idx="73">
                  <c:v>302.1877540516562</c:v>
                </c:pt>
                <c:pt idx="74">
                  <c:v>302.4564558965527</c:v>
                </c:pt>
                <c:pt idx="75">
                  <c:v>304.6162056171364</c:v>
                </c:pt>
                <c:pt idx="76">
                  <c:v>302.7254383821232</c:v>
                </c:pt>
                <c:pt idx="77">
                  <c:v>305.7028767756418</c:v>
                </c:pt>
                <c:pt idx="78">
                  <c:v>306.2479221674393</c:v>
                </c:pt>
                <c:pt idx="79">
                  <c:v>304.8874469156557</c:v>
                </c:pt>
                <c:pt idx="80">
                  <c:v>305.9752566659973</c:v>
                </c:pt>
                <c:pt idx="81">
                  <c:v>308.9903710967567</c:v>
                </c:pt>
                <c:pt idx="82">
                  <c:v>308.4395746727031</c:v>
                </c:pt>
                <c:pt idx="83">
                  <c:v>307.3414480213754</c:v>
                </c:pt>
                <c:pt idx="84">
                  <c:v>307.615547386385</c:v>
                </c:pt>
                <c:pt idx="85">
                  <c:v>309.2662039539915</c:v>
                </c:pt>
                <c:pt idx="86">
                  <c:v>310.0954458236765</c:v>
                </c:pt>
                <c:pt idx="87">
                  <c:v>310.6497304280623</c:v>
                </c:pt>
                <c:pt idx="88">
                  <c:v>312.0405634555045</c:v>
                </c:pt>
                <c:pt idx="89">
                  <c:v>314.3181831563054</c:v>
                </c:pt>
                <c:pt idx="90">
                  <c:v>311.8002312734744</c:v>
                </c:pt>
                <c:pt idx="91">
                  <c:v>312.9163705191888</c:v>
                </c:pt>
                <c:pt idx="92">
                  <c:v>312.0788251119032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627848"/>
        <c:axId val="-2099813144"/>
      </c:scatterChart>
      <c:valAx>
        <c:axId val="-209962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813144"/>
        <c:crosses val="autoZero"/>
        <c:crossBetween val="midCat"/>
      </c:valAx>
      <c:valAx>
        <c:axId val="-2099813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627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055975486459"/>
          <c:y val="0.384999295045236"/>
          <c:w val="0.2291667961780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6" sqref="G16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0" t="s">
        <v>73</v>
      </c>
      <c r="B3" s="130"/>
      <c r="C3" s="130"/>
      <c r="D3" s="130"/>
      <c r="E3" s="131"/>
    </row>
    <row r="4" spans="1:5" ht="15">
      <c r="A4" s="129" t="s">
        <v>1</v>
      </c>
      <c r="B4" s="129"/>
      <c r="C4" s="129"/>
      <c r="D4" s="129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59.41</v>
      </c>
      <c r="C7" s="13" t="s">
        <v>4</v>
      </c>
      <c r="D7" s="13"/>
      <c r="E7" s="14"/>
    </row>
    <row r="8" spans="1:5">
      <c r="A8" s="11" t="s">
        <v>5</v>
      </c>
      <c r="B8">
        <v>31.06</v>
      </c>
      <c r="C8" s="13" t="s">
        <v>6</v>
      </c>
      <c r="D8" s="13"/>
      <c r="E8" s="14"/>
    </row>
    <row r="9" spans="1:5">
      <c r="A9" s="11" t="s">
        <v>7</v>
      </c>
      <c r="B9" s="12">
        <v>30.4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 s="15">
        <v>17.8</v>
      </c>
      <c r="C11" s="13" t="s">
        <v>12</v>
      </c>
      <c r="D11" s="13"/>
      <c r="E11" s="14"/>
    </row>
    <row r="12" spans="1:5">
      <c r="A12" s="11" t="s">
        <v>13</v>
      </c>
      <c r="B12" s="15">
        <v>18.2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105.09986593064258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21.9658719795043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218.43261839574654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163.83839005996501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8.2964689009556025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8.2964689009556025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259.26465315486257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1.6926602358822675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1.6905035961296866</v>
      </c>
      <c r="C32" s="43"/>
      <c r="D32" s="43"/>
      <c r="E32" s="45"/>
    </row>
    <row r="33" spans="1:5">
      <c r="A33" s="42" t="s">
        <v>38</v>
      </c>
      <c r="B33" s="47">
        <f>TAN(B8*PI()/180)</f>
        <v>0.6022867878535183</v>
      </c>
      <c r="C33" s="43"/>
      <c r="D33" s="43"/>
      <c r="E33" s="45"/>
    </row>
    <row r="34" spans="1:5">
      <c r="A34" s="42" t="s">
        <v>39</v>
      </c>
      <c r="B34" s="47">
        <f>TAN(B9*PI()/180)</f>
        <v>0.58669651529843359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3.3895265152952284E-2</v>
      </c>
      <c r="C35" s="43"/>
      <c r="D35" s="43"/>
      <c r="E35" s="45"/>
    </row>
    <row r="36" spans="1:5">
      <c r="A36" s="42" t="s">
        <v>41</v>
      </c>
      <c r="B36" s="47">
        <f>B35+(B29*(B12-B11))</f>
        <v>3.4048465152952283E-2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155.38105366037229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13.738255230942528</v>
      </c>
      <c r="C39" s="48"/>
      <c r="D39" s="48"/>
      <c r="E39" s="45"/>
    </row>
    <row r="40" spans="1:5">
      <c r="A40" s="49" t="s">
        <v>44</v>
      </c>
      <c r="B40" s="48">
        <f>B33/B31-1</f>
        <v>-0.64417738711774741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1.7569403067149577E-5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4.3660798708671303E-3</v>
      </c>
      <c r="C43" s="48"/>
      <c r="D43" s="48"/>
      <c r="E43" s="50"/>
    </row>
    <row r="44" spans="1:5">
      <c r="A44" s="49" t="s">
        <v>47</v>
      </c>
      <c r="B44" s="48">
        <f>B34/B32-1</f>
        <v>-0.65294571591468809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6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2.83203125" customWidth="1"/>
    <col min="17" max="17" width="15.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30" t="s">
        <v>73</v>
      </c>
      <c r="B3" s="130"/>
      <c r="C3" s="130"/>
      <c r="D3" s="130"/>
      <c r="E3" s="132"/>
      <c r="F3" s="132"/>
      <c r="G3" s="133"/>
      <c r="H3" s="133"/>
      <c r="I3" s="133"/>
      <c r="J3" s="133"/>
    </row>
    <row r="4" spans="1:18" ht="15">
      <c r="A4" s="129" t="s">
        <v>1</v>
      </c>
      <c r="B4" s="129"/>
      <c r="C4" s="129"/>
      <c r="D4" s="129"/>
      <c r="E4" s="133"/>
      <c r="F4" s="133"/>
      <c r="G4" s="133"/>
      <c r="H4" s="133"/>
      <c r="I4" s="133"/>
      <c r="J4" s="133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59.41</v>
      </c>
      <c r="C7" s="58" t="s">
        <v>50</v>
      </c>
      <c r="D7" s="59" t="s">
        <v>51</v>
      </c>
      <c r="E7">
        <v>18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31.06</v>
      </c>
      <c r="C8" s="64" t="s">
        <v>50</v>
      </c>
      <c r="D8" s="65" t="s">
        <v>54</v>
      </c>
      <c r="E8">
        <v>17.8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1.6926602358822675</v>
      </c>
      <c r="E13" s="83" t="s">
        <v>42</v>
      </c>
      <c r="F13" s="84">
        <f>$D$15/$D$13*1/$B$16*POWER(100,2)</f>
        <v>155.38105366037229</v>
      </c>
      <c r="G13" s="39" t="s">
        <v>40</v>
      </c>
      <c r="H13" s="84">
        <f>(-$F$14+(SQRT(POWER($F$14,2)-4*$F$13*$F$15)))/(2*$F$13)</f>
        <v>3.3895265152952284E-2</v>
      </c>
      <c r="I13" s="85" t="s">
        <v>45</v>
      </c>
      <c r="J13" s="86">
        <f>$D$16/$D$14*1/$B$16*POWER($H$14,2)</f>
        <v>1.7590486611384599E-5</v>
      </c>
      <c r="O13" s="100"/>
      <c r="P13" s="100"/>
      <c r="Q13" s="100"/>
      <c r="R13" s="100"/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1.6905035961296866</v>
      </c>
      <c r="E14" s="49" t="s">
        <v>43</v>
      </c>
      <c r="F14" s="48">
        <f>$D$15/$D$13*100+$D$15/$D$13*1/$B$16*100-$B$13*1/$B$16*100-100+$B$13*100</f>
        <v>13.738255230942528</v>
      </c>
      <c r="G14" s="42" t="s">
        <v>41</v>
      </c>
      <c r="H14" s="47">
        <f>$H$13+($B$15*(G21-$E$8))</f>
        <v>3.4048465152952283E-2</v>
      </c>
      <c r="I14" s="89" t="s">
        <v>46</v>
      </c>
      <c r="J14" s="50">
        <f>$D$16/$D$14*$H$14+$D$16/$D$14*1/$B$16*$H$14-$B$13*1/$B$16*$H$14-$H$14+$B$13*$H$14</f>
        <v>4.380879266521337E-3</v>
      </c>
      <c r="O14" s="116"/>
      <c r="P14" s="134" t="s">
        <v>78</v>
      </c>
      <c r="Q14" s="135"/>
      <c r="R14" s="113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0.6022867878535183</v>
      </c>
      <c r="E15" s="49" t="s">
        <v>44</v>
      </c>
      <c r="F15" s="48">
        <f>$D$15/$D$13-1</f>
        <v>-0.64417738711774741</v>
      </c>
      <c r="G15" s="90"/>
      <c r="H15" s="48"/>
      <c r="I15" s="89" t="s">
        <v>47</v>
      </c>
      <c r="J15" s="50">
        <f>$D$16/$D$14-1</f>
        <v>-0.6525292456269669</v>
      </c>
      <c r="O15" s="128" t="s">
        <v>420</v>
      </c>
      <c r="P15" s="114" t="s">
        <v>77</v>
      </c>
      <c r="Q15" s="115" t="s">
        <v>419</v>
      </c>
      <c r="R15" s="113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0.58740055981750749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25">
        <v>-0.41106702960000019</v>
      </c>
      <c r="P16" s="127">
        <v>2.6069700000000012E-2</v>
      </c>
      <c r="Q16" s="126">
        <v>5.5E-2</v>
      </c>
      <c r="R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3"/>
      <c r="Q19" s="117"/>
      <c r="R19" s="113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92</v>
      </c>
      <c r="Q20" s="119" t="s">
        <v>86</v>
      </c>
      <c r="R20" s="119" t="s">
        <v>87</v>
      </c>
      <c r="S20" s="120" t="s">
        <v>88</v>
      </c>
    </row>
    <row r="21" spans="1:19">
      <c r="A21" s="102">
        <v>40387</v>
      </c>
      <c r="B21" t="s">
        <v>93</v>
      </c>
      <c r="C21">
        <v>0</v>
      </c>
      <c r="D21">
        <v>308.57400000000001</v>
      </c>
      <c r="E21">
        <v>30.43</v>
      </c>
      <c r="F21">
        <v>5906</v>
      </c>
      <c r="G21">
        <v>18.2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104.8267813523492</v>
      </c>
      <c r="J21" s="104">
        <f t="shared" ref="J21:J84" si="1">I21*20.9/100</f>
        <v>21.908797302640984</v>
      </c>
      <c r="K21" s="76">
        <f>($B$9-EXP(52.57-6690.9/(273.15+G21)-4.681*LN(273.15+G21)))*I21/100*0.2095</f>
        <v>219.40234219687008</v>
      </c>
      <c r="L21" s="76">
        <f t="shared" ref="L21:L84" si="2">K21/1.33322</f>
        <v>164.56574473595512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8.3332951824321153</v>
      </c>
      <c r="N21" s="103">
        <f t="shared" ref="N21:N84" si="3">M21*31.25</f>
        <v>260.4154744510036</v>
      </c>
      <c r="P21" s="121">
        <f>Q46</f>
        <v>37.373999999999967</v>
      </c>
      <c r="Q21" s="122">
        <f>P21*(6)</f>
        <v>224.2439999999998</v>
      </c>
      <c r="R21" s="123">
        <f>(Q21/1000)*(P16*1000)-O16</f>
        <v>6.2570408363999972</v>
      </c>
      <c r="S21" s="124">
        <f>R21/Q16</f>
        <v>113.76437884363631</v>
      </c>
    </row>
    <row r="22" spans="1:19">
      <c r="A22" s="102">
        <v>40387</v>
      </c>
      <c r="B22" t="s">
        <v>94</v>
      </c>
      <c r="C22">
        <v>0.185</v>
      </c>
      <c r="D22">
        <v>311.53300000000002</v>
      </c>
      <c r="E22">
        <v>30.32</v>
      </c>
      <c r="F22">
        <v>5906</v>
      </c>
      <c r="G22">
        <v>18.2</v>
      </c>
      <c r="I22" s="103">
        <f t="shared" si="0"/>
        <v>105.83206344139312</v>
      </c>
      <c r="J22" s="104">
        <f t="shared" si="1"/>
        <v>22.11890125925116</v>
      </c>
      <c r="K22" s="76">
        <f t="shared" ref="K22:K36" si="4">($B$9-EXP(52.57-6690.9/(273.15+G22)-4.681*LN(273.15+G22)))*I22/100*0.2095</f>
        <v>221.50639654309137</v>
      </c>
      <c r="L22" s="76">
        <f t="shared" si="2"/>
        <v>166.14391964048795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8.4132109471016108</v>
      </c>
      <c r="N22" s="103">
        <f t="shared" si="3"/>
        <v>262.91284209692532</v>
      </c>
      <c r="P22" s="54"/>
      <c r="Q22" s="54"/>
    </row>
    <row r="23" spans="1:19">
      <c r="A23" s="102">
        <v>40387</v>
      </c>
      <c r="B23" t="s">
        <v>95</v>
      </c>
      <c r="C23">
        <v>0.35199999999999998</v>
      </c>
      <c r="D23">
        <v>313.161</v>
      </c>
      <c r="E23">
        <v>30.26</v>
      </c>
      <c r="F23">
        <v>5906</v>
      </c>
      <c r="G23">
        <v>18.2</v>
      </c>
      <c r="I23" s="103">
        <f t="shared" si="0"/>
        <v>106.38503120892807</v>
      </c>
      <c r="J23" s="104">
        <f t="shared" si="1"/>
        <v>22.234471522665963</v>
      </c>
      <c r="K23" s="76">
        <f t="shared" si="4"/>
        <v>222.6637574940944</v>
      </c>
      <c r="L23" s="76">
        <f t="shared" si="2"/>
        <v>167.01201414177285</v>
      </c>
      <c r="M23" s="103">
        <f t="shared" si="5"/>
        <v>8.4571695955862047</v>
      </c>
      <c r="N23" s="103">
        <f t="shared" si="3"/>
        <v>264.28654986206891</v>
      </c>
      <c r="P23" s="136" t="s">
        <v>84</v>
      </c>
      <c r="Q23" s="131"/>
      <c r="R23" s="131"/>
      <c r="S23" s="131"/>
    </row>
    <row r="24" spans="1:19">
      <c r="A24" s="102">
        <v>40387</v>
      </c>
      <c r="B24" t="s">
        <v>96</v>
      </c>
      <c r="C24">
        <v>0.51900000000000002</v>
      </c>
      <c r="D24">
        <v>312.61799999999999</v>
      </c>
      <c r="E24">
        <v>30.28</v>
      </c>
      <c r="F24">
        <v>5905</v>
      </c>
      <c r="G24">
        <v>18.2</v>
      </c>
      <c r="I24" s="103">
        <f t="shared" si="0"/>
        <v>106.20034293790677</v>
      </c>
      <c r="J24" s="104">
        <f t="shared" si="1"/>
        <v>22.195871674022513</v>
      </c>
      <c r="K24" s="76">
        <f t="shared" si="4"/>
        <v>222.27720513871716</v>
      </c>
      <c r="L24" s="76">
        <f t="shared" si="2"/>
        <v>166.72207523043244</v>
      </c>
      <c r="M24" s="103">
        <f t="shared" si="5"/>
        <v>8.4424876425652453</v>
      </c>
      <c r="N24" s="103">
        <f t="shared" si="3"/>
        <v>263.82773883016392</v>
      </c>
      <c r="P24" s="54"/>
      <c r="Q24" s="54"/>
      <c r="R24" s="54"/>
    </row>
    <row r="25" spans="1:19">
      <c r="A25" s="102">
        <v>40387</v>
      </c>
      <c r="B25" t="s">
        <v>97</v>
      </c>
      <c r="C25">
        <v>0.68600000000000005</v>
      </c>
      <c r="D25">
        <v>311.80399999999997</v>
      </c>
      <c r="E25">
        <v>30.31</v>
      </c>
      <c r="F25">
        <v>5898</v>
      </c>
      <c r="G25">
        <v>18.2</v>
      </c>
      <c r="I25" s="103">
        <f t="shared" si="0"/>
        <v>105.9239964838238</v>
      </c>
      <c r="J25" s="104">
        <f t="shared" si="1"/>
        <v>22.138115265119172</v>
      </c>
      <c r="K25" s="76">
        <f t="shared" si="4"/>
        <v>221.69881230339959</v>
      </c>
      <c r="L25" s="76">
        <f t="shared" si="2"/>
        <v>166.28824372826659</v>
      </c>
      <c r="M25" s="103">
        <f t="shared" si="5"/>
        <v>8.4205192434139722</v>
      </c>
      <c r="N25" s="103">
        <f t="shared" si="3"/>
        <v>263.14122635668662</v>
      </c>
      <c r="P25" s="54"/>
      <c r="Q25" s="54"/>
      <c r="R25" s="54"/>
    </row>
    <row r="26" spans="1:19">
      <c r="A26" s="102">
        <v>40387</v>
      </c>
      <c r="B26" t="s">
        <v>98</v>
      </c>
      <c r="C26">
        <v>0.85299999999999998</v>
      </c>
      <c r="D26">
        <v>309.91500000000002</v>
      </c>
      <c r="E26">
        <v>30.38</v>
      </c>
      <c r="F26">
        <v>5907</v>
      </c>
      <c r="G26">
        <v>18.2</v>
      </c>
      <c r="I26" s="103">
        <f t="shared" si="0"/>
        <v>105.28237249627307</v>
      </c>
      <c r="J26" s="104">
        <f t="shared" si="1"/>
        <v>22.004015851721068</v>
      </c>
      <c r="K26" s="76">
        <f t="shared" si="4"/>
        <v>220.35589397792748</v>
      </c>
      <c r="L26" s="76">
        <f t="shared" si="2"/>
        <v>165.28096936584168</v>
      </c>
      <c r="M26" s="103">
        <f t="shared" si="5"/>
        <v>8.3695127924344508</v>
      </c>
      <c r="N26" s="103">
        <f t="shared" si="3"/>
        <v>261.54727476357658</v>
      </c>
      <c r="P26" s="54"/>
      <c r="Q26" s="54"/>
      <c r="R26" s="54"/>
    </row>
    <row r="27" spans="1:19">
      <c r="A27" s="102">
        <v>40387</v>
      </c>
      <c r="B27" t="s">
        <v>99</v>
      </c>
      <c r="C27">
        <v>1.02</v>
      </c>
      <c r="D27">
        <v>311.53300000000002</v>
      </c>
      <c r="E27">
        <v>30.32</v>
      </c>
      <c r="F27">
        <v>5916</v>
      </c>
      <c r="G27">
        <v>18.2</v>
      </c>
      <c r="I27" s="103">
        <f t="shared" si="0"/>
        <v>105.83206344139312</v>
      </c>
      <c r="J27" s="104">
        <f t="shared" si="1"/>
        <v>22.11890125925116</v>
      </c>
      <c r="K27" s="76">
        <f t="shared" si="4"/>
        <v>221.50639654309137</v>
      </c>
      <c r="L27" s="76">
        <f t="shared" si="2"/>
        <v>166.14391964048795</v>
      </c>
      <c r="M27" s="103">
        <f t="shared" si="5"/>
        <v>8.4132109471016108</v>
      </c>
      <c r="N27" s="103">
        <f t="shared" si="3"/>
        <v>262.91284209692532</v>
      </c>
      <c r="P27" s="54"/>
      <c r="Q27" s="54"/>
      <c r="R27" s="54"/>
    </row>
    <row r="28" spans="1:19">
      <c r="A28" s="102">
        <v>40387</v>
      </c>
      <c r="B28" t="s">
        <v>100</v>
      </c>
      <c r="C28">
        <v>1.1870000000000001</v>
      </c>
      <c r="D28">
        <v>310.45400000000001</v>
      </c>
      <c r="E28">
        <v>30.36</v>
      </c>
      <c r="F28">
        <v>5904</v>
      </c>
      <c r="G28">
        <v>18.2</v>
      </c>
      <c r="I28" s="103">
        <f t="shared" si="0"/>
        <v>105.46524030564153</v>
      </c>
      <c r="J28" s="104">
        <f t="shared" si="1"/>
        <v>22.042235223879079</v>
      </c>
      <c r="K28" s="76">
        <f t="shared" si="4"/>
        <v>220.73863610899599</v>
      </c>
      <c r="L28" s="76">
        <f t="shared" si="2"/>
        <v>165.5680503660281</v>
      </c>
      <c r="M28" s="103">
        <f t="shared" si="5"/>
        <v>8.3840500262898896</v>
      </c>
      <c r="N28" s="103">
        <f t="shared" si="3"/>
        <v>262.00156332155905</v>
      </c>
      <c r="P28" s="54"/>
      <c r="Q28" s="54"/>
      <c r="R28" s="54"/>
    </row>
    <row r="29" spans="1:19">
      <c r="A29" s="102">
        <v>40387</v>
      </c>
      <c r="B29" t="s">
        <v>101</v>
      </c>
      <c r="C29">
        <v>1.3540000000000001</v>
      </c>
      <c r="D29">
        <v>313.161</v>
      </c>
      <c r="E29">
        <v>30.26</v>
      </c>
      <c r="F29">
        <v>5914</v>
      </c>
      <c r="G29">
        <v>18.2</v>
      </c>
      <c r="I29" s="103">
        <f t="shared" si="0"/>
        <v>106.38503120892807</v>
      </c>
      <c r="J29" s="104">
        <f t="shared" si="1"/>
        <v>22.234471522665963</v>
      </c>
      <c r="K29" s="76">
        <f t="shared" si="4"/>
        <v>222.6637574940944</v>
      </c>
      <c r="L29" s="76">
        <f t="shared" si="2"/>
        <v>167.01201414177285</v>
      </c>
      <c r="M29" s="103">
        <f t="shared" si="5"/>
        <v>8.4571695955862047</v>
      </c>
      <c r="N29" s="103">
        <f t="shared" si="3"/>
        <v>264.28654986206891</v>
      </c>
      <c r="P29" s="54"/>
      <c r="Q29" s="54"/>
      <c r="R29" s="54"/>
    </row>
    <row r="30" spans="1:19">
      <c r="A30" s="102">
        <v>40387</v>
      </c>
      <c r="B30" t="s">
        <v>102</v>
      </c>
      <c r="C30">
        <v>1.5209999999999999</v>
      </c>
      <c r="D30">
        <v>309.64699999999999</v>
      </c>
      <c r="E30">
        <v>30.39</v>
      </c>
      <c r="F30">
        <v>5906</v>
      </c>
      <c r="G30">
        <v>18.2</v>
      </c>
      <c r="I30" s="103">
        <f t="shared" si="0"/>
        <v>105.19107411698889</v>
      </c>
      <c r="J30" s="104">
        <f t="shared" si="1"/>
        <v>21.984934490450676</v>
      </c>
      <c r="K30" s="76">
        <f t="shared" si="4"/>
        <v>220.16480656691181</v>
      </c>
      <c r="L30" s="76">
        <f t="shared" si="2"/>
        <v>165.13764162472194</v>
      </c>
      <c r="M30" s="103">
        <f t="shared" si="5"/>
        <v>8.3622549492150231</v>
      </c>
      <c r="N30" s="103">
        <f t="shared" si="3"/>
        <v>261.32046716296946</v>
      </c>
      <c r="P30" s="54"/>
      <c r="Q30" s="54"/>
      <c r="R30" s="54"/>
    </row>
    <row r="31" spans="1:19">
      <c r="A31" s="102">
        <v>40387</v>
      </c>
      <c r="B31" t="s">
        <v>103</v>
      </c>
      <c r="C31">
        <v>1.6870000000000001</v>
      </c>
      <c r="D31">
        <v>309.37799999999999</v>
      </c>
      <c r="E31">
        <v>30.4</v>
      </c>
      <c r="F31">
        <v>5919</v>
      </c>
      <c r="G31">
        <v>18.2</v>
      </c>
      <c r="I31" s="103">
        <f t="shared" si="0"/>
        <v>105.09986593064258</v>
      </c>
      <c r="J31" s="104">
        <f t="shared" si="1"/>
        <v>21.9658719795043</v>
      </c>
      <c r="K31" s="76">
        <f t="shared" si="4"/>
        <v>219.97390792961943</v>
      </c>
      <c r="L31" s="76">
        <f t="shared" si="2"/>
        <v>164.99445547593001</v>
      </c>
      <c r="M31" s="103">
        <f t="shared" si="5"/>
        <v>8.3550042759607983</v>
      </c>
      <c r="N31" s="103">
        <f t="shared" si="3"/>
        <v>261.09388362377496</v>
      </c>
      <c r="P31" s="54"/>
      <c r="Q31" s="54"/>
      <c r="R31" s="54"/>
    </row>
    <row r="32" spans="1:19">
      <c r="A32" s="102">
        <v>40387</v>
      </c>
      <c r="B32" t="s">
        <v>104</v>
      </c>
      <c r="C32">
        <v>1.855</v>
      </c>
      <c r="D32">
        <v>308.30700000000002</v>
      </c>
      <c r="E32">
        <v>30.44</v>
      </c>
      <c r="F32">
        <v>5915</v>
      </c>
      <c r="G32">
        <v>18.2</v>
      </c>
      <c r="I32" s="103">
        <f t="shared" si="0"/>
        <v>104.73593276175217</v>
      </c>
      <c r="J32" s="104">
        <f t="shared" si="1"/>
        <v>21.889809947206199</v>
      </c>
      <c r="K32" s="76">
        <f t="shared" si="4"/>
        <v>219.21219619309954</v>
      </c>
      <c r="L32" s="76">
        <f t="shared" si="2"/>
        <v>164.42312311028903</v>
      </c>
      <c r="M32" s="103">
        <f t="shared" si="5"/>
        <v>8.3260730955513935</v>
      </c>
      <c r="N32" s="103">
        <f t="shared" si="3"/>
        <v>260.18978423598105</v>
      </c>
      <c r="P32" s="54"/>
      <c r="Q32" s="54"/>
      <c r="R32" s="54"/>
    </row>
    <row r="33" spans="1:18">
      <c r="A33" s="102">
        <v>40387</v>
      </c>
      <c r="B33" t="s">
        <v>105</v>
      </c>
      <c r="C33">
        <v>2.0209999999999999</v>
      </c>
      <c r="D33">
        <v>309.91500000000002</v>
      </c>
      <c r="E33">
        <v>30.38</v>
      </c>
      <c r="F33">
        <v>5912</v>
      </c>
      <c r="G33">
        <v>18.2</v>
      </c>
      <c r="I33" s="103">
        <f t="shared" si="0"/>
        <v>105.28237249627307</v>
      </c>
      <c r="J33" s="104">
        <f t="shared" si="1"/>
        <v>22.004015851721068</v>
      </c>
      <c r="K33" s="76">
        <f t="shared" si="4"/>
        <v>220.35589397792748</v>
      </c>
      <c r="L33" s="76">
        <f t="shared" si="2"/>
        <v>165.28096936584168</v>
      </c>
      <c r="M33" s="103">
        <f t="shared" si="5"/>
        <v>8.3695127924344508</v>
      </c>
      <c r="N33" s="103">
        <f t="shared" si="3"/>
        <v>261.54727476357658</v>
      </c>
      <c r="P33" s="54"/>
      <c r="Q33" s="54"/>
      <c r="R33" s="54"/>
    </row>
    <row r="34" spans="1:18">
      <c r="A34" s="102">
        <v>40387</v>
      </c>
      <c r="B34" t="s">
        <v>106</v>
      </c>
      <c r="C34">
        <v>2.1880000000000002</v>
      </c>
      <c r="D34">
        <v>307.24</v>
      </c>
      <c r="E34">
        <v>30.48</v>
      </c>
      <c r="F34">
        <v>5909</v>
      </c>
      <c r="G34">
        <v>18.2</v>
      </c>
      <c r="I34" s="103">
        <f t="shared" si="0"/>
        <v>104.37343328940358</v>
      </c>
      <c r="J34" s="104">
        <f t="shared" si="1"/>
        <v>21.814047557485345</v>
      </c>
      <c r="K34" s="76">
        <f t="shared" si="4"/>
        <v>218.45348518192125</v>
      </c>
      <c r="L34" s="76">
        <f t="shared" si="2"/>
        <v>163.85404147996672</v>
      </c>
      <c r="M34" s="103">
        <f t="shared" si="5"/>
        <v>8.2972558880822174</v>
      </c>
      <c r="N34" s="103">
        <f t="shared" si="3"/>
        <v>259.28924650256931</v>
      </c>
      <c r="P34" s="54"/>
      <c r="Q34" s="54"/>
      <c r="R34" s="54"/>
    </row>
    <row r="35" spans="1:18">
      <c r="A35" s="102">
        <v>40387</v>
      </c>
      <c r="B35" t="s">
        <v>107</v>
      </c>
      <c r="C35">
        <v>2.355</v>
      </c>
      <c r="D35">
        <v>308.57400000000001</v>
      </c>
      <c r="E35">
        <v>30.43</v>
      </c>
      <c r="F35">
        <v>5921</v>
      </c>
      <c r="G35">
        <v>18.2</v>
      </c>
      <c r="I35" s="103">
        <f t="shared" si="0"/>
        <v>104.8267813523492</v>
      </c>
      <c r="J35" s="104">
        <f t="shared" si="1"/>
        <v>21.908797302640984</v>
      </c>
      <c r="K35" s="76">
        <f t="shared" si="4"/>
        <v>219.40234219687008</v>
      </c>
      <c r="L35" s="76">
        <f t="shared" si="2"/>
        <v>164.56574473595512</v>
      </c>
      <c r="M35" s="103">
        <f t="shared" si="5"/>
        <v>8.3332951824321153</v>
      </c>
      <c r="N35" s="103">
        <f t="shared" si="3"/>
        <v>260.4154744510036</v>
      </c>
      <c r="P35" s="54"/>
      <c r="Q35" s="54"/>
      <c r="R35" s="54"/>
    </row>
    <row r="36" spans="1:18">
      <c r="A36" s="102">
        <v>40387</v>
      </c>
      <c r="B36" t="s">
        <v>108</v>
      </c>
      <c r="C36">
        <v>2.5219999999999998</v>
      </c>
      <c r="D36">
        <v>306.44200000000001</v>
      </c>
      <c r="E36">
        <v>30.51</v>
      </c>
      <c r="F36">
        <v>5920</v>
      </c>
      <c r="G36">
        <v>18.2</v>
      </c>
      <c r="I36" s="103">
        <f t="shared" si="0"/>
        <v>104.10249505629295</v>
      </c>
      <c r="J36" s="104">
        <f t="shared" si="1"/>
        <v>21.757421466765226</v>
      </c>
      <c r="K36" s="76">
        <f t="shared" si="4"/>
        <v>217.88641174736307</v>
      </c>
      <c r="L36" s="76">
        <f t="shared" si="2"/>
        <v>163.42870025004353</v>
      </c>
      <c r="M36" s="103">
        <f t="shared" si="5"/>
        <v>8.2757174201106771</v>
      </c>
      <c r="N36" s="103">
        <f t="shared" si="3"/>
        <v>258.61616937845866</v>
      </c>
      <c r="P36" s="54"/>
      <c r="Q36" s="54"/>
      <c r="R36" s="54"/>
    </row>
    <row r="37" spans="1:18">
      <c r="A37" s="102">
        <v>40387</v>
      </c>
      <c r="B37" t="s">
        <v>109</v>
      </c>
      <c r="C37">
        <v>2.6890000000000001</v>
      </c>
      <c r="D37">
        <v>309.64699999999999</v>
      </c>
      <c r="E37">
        <v>30.39</v>
      </c>
      <c r="F37">
        <v>5920</v>
      </c>
      <c r="G37">
        <v>18.2</v>
      </c>
      <c r="I37" s="103">
        <f t="shared" si="0"/>
        <v>105.19107411698889</v>
      </c>
      <c r="J37" s="104">
        <f t="shared" si="1"/>
        <v>21.984934490450676</v>
      </c>
      <c r="K37" s="76">
        <f t="shared" ref="K37:K42" si="6">($B$9-EXP(52.57-6690.9/(273.15+G37)-4.681*LN(273.15+G37)))*I37/100*0.2095</f>
        <v>220.16480656691181</v>
      </c>
      <c r="L37" s="76">
        <f t="shared" si="2"/>
        <v>165.13764162472194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8.3622549492150231</v>
      </c>
      <c r="N37" s="103">
        <f t="shared" si="3"/>
        <v>261.32046716296946</v>
      </c>
      <c r="P37" s="54"/>
      <c r="Q37" s="54"/>
      <c r="R37" s="54"/>
    </row>
    <row r="38" spans="1:18">
      <c r="A38" s="102">
        <v>40387</v>
      </c>
      <c r="B38" t="s">
        <v>110</v>
      </c>
      <c r="C38">
        <v>2.8559999999999999</v>
      </c>
      <c r="D38">
        <v>307.77300000000002</v>
      </c>
      <c r="E38">
        <v>30.46</v>
      </c>
      <c r="F38">
        <v>5919</v>
      </c>
      <c r="G38">
        <v>18.2</v>
      </c>
      <c r="I38" s="103">
        <f t="shared" si="0"/>
        <v>104.5545042811051</v>
      </c>
      <c r="J38" s="104">
        <f t="shared" si="1"/>
        <v>21.851891394750965</v>
      </c>
      <c r="K38" s="76">
        <f t="shared" si="6"/>
        <v>218.83246657551845</v>
      </c>
      <c r="L38" s="76">
        <f t="shared" si="2"/>
        <v>164.13830168728225</v>
      </c>
      <c r="M38" s="103">
        <f t="shared" si="7"/>
        <v>8.3116502823711418</v>
      </c>
      <c r="N38" s="103">
        <f t="shared" si="3"/>
        <v>259.73907132409818</v>
      </c>
      <c r="P38" s="54"/>
      <c r="Q38" s="54"/>
      <c r="R38" s="54"/>
    </row>
    <row r="39" spans="1:18">
      <c r="A39" s="102">
        <v>40387</v>
      </c>
      <c r="B39" t="s">
        <v>111</v>
      </c>
      <c r="C39">
        <v>3.0230000000000001</v>
      </c>
      <c r="D39">
        <v>309.64699999999999</v>
      </c>
      <c r="E39">
        <v>30.39</v>
      </c>
      <c r="F39">
        <v>5913</v>
      </c>
      <c r="G39">
        <v>18.2</v>
      </c>
      <c r="I39" s="103">
        <f t="shared" si="0"/>
        <v>105.19107411698889</v>
      </c>
      <c r="J39" s="104">
        <f t="shared" si="1"/>
        <v>21.984934490450676</v>
      </c>
      <c r="K39" s="76">
        <f t="shared" si="6"/>
        <v>220.16480656691181</v>
      </c>
      <c r="L39" s="76">
        <f t="shared" si="2"/>
        <v>165.13764162472194</v>
      </c>
      <c r="M39" s="103">
        <f t="shared" si="7"/>
        <v>8.3622549492150231</v>
      </c>
      <c r="N39" s="103">
        <f t="shared" si="3"/>
        <v>261.32046716296946</v>
      </c>
      <c r="P39" s="54"/>
      <c r="Q39" s="54"/>
      <c r="R39" s="54"/>
    </row>
    <row r="40" spans="1:18">
      <c r="A40" s="102">
        <v>40387</v>
      </c>
      <c r="B40" t="s">
        <v>112</v>
      </c>
      <c r="C40">
        <v>3.19</v>
      </c>
      <c r="D40">
        <v>309.91500000000002</v>
      </c>
      <c r="E40">
        <v>30.38</v>
      </c>
      <c r="F40">
        <v>5929</v>
      </c>
      <c r="G40">
        <v>18.2</v>
      </c>
      <c r="I40" s="103">
        <f t="shared" si="0"/>
        <v>105.28237249627307</v>
      </c>
      <c r="J40" s="104">
        <f t="shared" si="1"/>
        <v>22.004015851721068</v>
      </c>
      <c r="K40" s="76">
        <f t="shared" si="6"/>
        <v>220.35589397792748</v>
      </c>
      <c r="L40" s="76">
        <f t="shared" si="2"/>
        <v>165.28096936584168</v>
      </c>
      <c r="M40" s="103">
        <f t="shared" si="7"/>
        <v>8.3695127924344508</v>
      </c>
      <c r="N40" s="103">
        <f t="shared" si="3"/>
        <v>261.54727476357658</v>
      </c>
      <c r="P40" s="54"/>
      <c r="Q40" s="54"/>
      <c r="R40" s="54"/>
    </row>
    <row r="41" spans="1:18">
      <c r="A41" s="102">
        <v>40387</v>
      </c>
      <c r="B41" t="s">
        <v>113</v>
      </c>
      <c r="C41">
        <v>3.3570000000000002</v>
      </c>
      <c r="D41">
        <v>309.11</v>
      </c>
      <c r="E41">
        <v>30.41</v>
      </c>
      <c r="F41">
        <v>5917</v>
      </c>
      <c r="G41">
        <v>18.2</v>
      </c>
      <c r="I41" s="103">
        <f t="shared" si="0"/>
        <v>105.00874781945799</v>
      </c>
      <c r="J41" s="104">
        <f t="shared" si="1"/>
        <v>21.946828294266719</v>
      </c>
      <c r="K41" s="76">
        <f t="shared" si="6"/>
        <v>219.78319781954502</v>
      </c>
      <c r="L41" s="76">
        <f t="shared" si="2"/>
        <v>164.8514107345712</v>
      </c>
      <c r="M41" s="103">
        <f t="shared" si="7"/>
        <v>8.347760763309056</v>
      </c>
      <c r="N41" s="103">
        <f t="shared" si="3"/>
        <v>260.86752385340799</v>
      </c>
      <c r="P41" s="54"/>
      <c r="Q41" s="54"/>
      <c r="R41" s="54"/>
    </row>
    <row r="42" spans="1:18">
      <c r="A42" s="102">
        <v>40387</v>
      </c>
      <c r="B42" t="s">
        <v>114</v>
      </c>
      <c r="C42">
        <v>3.524</v>
      </c>
      <c r="D42">
        <v>308.84199999999998</v>
      </c>
      <c r="E42">
        <v>30.42</v>
      </c>
      <c r="F42">
        <v>5927</v>
      </c>
      <c r="G42">
        <v>18.2</v>
      </c>
      <c r="I42" s="103">
        <f t="shared" si="0"/>
        <v>104.91771966583485</v>
      </c>
      <c r="J42" s="104">
        <f t="shared" si="1"/>
        <v>21.927803410159481</v>
      </c>
      <c r="K42" s="76">
        <f t="shared" si="6"/>
        <v>219.59267599055133</v>
      </c>
      <c r="L42" s="76">
        <f t="shared" si="2"/>
        <v>164.70850721602685</v>
      </c>
      <c r="M42" s="103">
        <f t="shared" si="7"/>
        <v>8.34052440191107</v>
      </c>
      <c r="N42" s="103">
        <f t="shared" si="3"/>
        <v>260.64138755972095</v>
      </c>
      <c r="P42" s="54"/>
      <c r="Q42" s="54"/>
      <c r="R42" s="54"/>
    </row>
    <row r="43" spans="1:18">
      <c r="A43" s="102">
        <v>40387</v>
      </c>
      <c r="B43" t="s">
        <v>115</v>
      </c>
      <c r="C43">
        <v>3.69</v>
      </c>
      <c r="D43">
        <v>308.84199999999998</v>
      </c>
      <c r="E43">
        <v>30.42</v>
      </c>
      <c r="F43">
        <v>5934</v>
      </c>
      <c r="G43">
        <v>18.2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104.91771966583485</v>
      </c>
      <c r="J43" s="104">
        <f t="shared" si="1"/>
        <v>21.927803410159481</v>
      </c>
      <c r="K43" s="76">
        <f t="shared" ref="K43:K106" si="9">($B$9-EXP(52.57-6690.9/(273.15+G43)-4.681*LN(273.15+G43)))*I43/100*0.2095</f>
        <v>219.59267599055133</v>
      </c>
      <c r="L43" s="76">
        <f t="shared" si="2"/>
        <v>164.70850721602685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8.34052440191107</v>
      </c>
      <c r="N43" s="103">
        <f t="shared" si="3"/>
        <v>260.64138755972095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116</v>
      </c>
      <c r="C44">
        <v>3.8570000000000002</v>
      </c>
      <c r="D44">
        <v>309.11</v>
      </c>
      <c r="E44">
        <v>30.41</v>
      </c>
      <c r="F44">
        <v>5929</v>
      </c>
      <c r="G44">
        <v>18.2</v>
      </c>
      <c r="I44" s="103">
        <f t="shared" si="8"/>
        <v>105.00874781945799</v>
      </c>
      <c r="J44" s="104">
        <f t="shared" si="1"/>
        <v>21.946828294266719</v>
      </c>
      <c r="K44" s="76">
        <f t="shared" si="9"/>
        <v>219.78319781954502</v>
      </c>
      <c r="L44" s="76">
        <f t="shared" si="2"/>
        <v>164.8514107345712</v>
      </c>
      <c r="M44" s="103">
        <f t="shared" si="10"/>
        <v>8.347760763309056</v>
      </c>
      <c r="N44" s="103">
        <f t="shared" si="3"/>
        <v>260.86752385340799</v>
      </c>
      <c r="P44" s="110" t="s">
        <v>89</v>
      </c>
      <c r="Q44" s="54">
        <f>0.6229*80+256.14</f>
        <v>305.97199999999998</v>
      </c>
      <c r="R44" s="110" t="s">
        <v>79</v>
      </c>
    </row>
    <row r="45" spans="1:18" ht="24">
      <c r="A45" s="102">
        <v>40387</v>
      </c>
      <c r="B45" t="s">
        <v>117</v>
      </c>
      <c r="C45">
        <v>4.024</v>
      </c>
      <c r="D45">
        <v>309.64699999999999</v>
      </c>
      <c r="E45">
        <v>30.39</v>
      </c>
      <c r="F45">
        <v>5932</v>
      </c>
      <c r="G45">
        <v>18.2</v>
      </c>
      <c r="I45" s="103">
        <f t="shared" si="8"/>
        <v>105.19107411698889</v>
      </c>
      <c r="J45" s="104">
        <f t="shared" si="1"/>
        <v>21.984934490450676</v>
      </c>
      <c r="K45" s="76">
        <f t="shared" si="9"/>
        <v>220.16480656691181</v>
      </c>
      <c r="L45" s="76">
        <f t="shared" si="2"/>
        <v>165.13764162472194</v>
      </c>
      <c r="M45" s="103">
        <f t="shared" si="10"/>
        <v>8.3622549492150231</v>
      </c>
      <c r="N45" s="103">
        <f t="shared" si="3"/>
        <v>261.32046716296946</v>
      </c>
      <c r="P45" s="110" t="s">
        <v>83</v>
      </c>
      <c r="Q45" s="54">
        <f>0.6229*20+256.14</f>
        <v>268.59800000000001</v>
      </c>
      <c r="R45" s="110" t="s">
        <v>80</v>
      </c>
    </row>
    <row r="46" spans="1:18" ht="39" customHeight="1">
      <c r="A46" s="102">
        <v>40387</v>
      </c>
      <c r="B46" t="s">
        <v>118</v>
      </c>
      <c r="C46">
        <v>4.1909999999999998</v>
      </c>
      <c r="D46">
        <v>305.64699999999999</v>
      </c>
      <c r="E46">
        <v>30.54</v>
      </c>
      <c r="F46">
        <v>5922</v>
      </c>
      <c r="G46">
        <v>18.2</v>
      </c>
      <c r="I46" s="103">
        <f t="shared" si="8"/>
        <v>103.83235594487928</v>
      </c>
      <c r="J46" s="104">
        <f t="shared" si="1"/>
        <v>21.70096239247977</v>
      </c>
      <c r="K46" s="76">
        <f t="shared" si="9"/>
        <v>217.32101087366917</v>
      </c>
      <c r="L46" s="76">
        <f t="shared" si="2"/>
        <v>163.00461354740341</v>
      </c>
      <c r="M46" s="103">
        <f t="shared" si="10"/>
        <v>8.2542424790060416</v>
      </c>
      <c r="N46" s="103">
        <f t="shared" si="3"/>
        <v>257.94507746893879</v>
      </c>
      <c r="P46" s="110" t="s">
        <v>90</v>
      </c>
      <c r="Q46" s="111">
        <f>Q44-Q45</f>
        <v>37.373999999999967</v>
      </c>
      <c r="R46" s="110" t="s">
        <v>91</v>
      </c>
    </row>
    <row r="47" spans="1:18" ht="40.5" customHeight="1">
      <c r="A47" s="102">
        <v>40387</v>
      </c>
      <c r="B47" t="s">
        <v>119</v>
      </c>
      <c r="C47">
        <v>4.3579999999999997</v>
      </c>
      <c r="D47">
        <v>307.77300000000002</v>
      </c>
      <c r="E47">
        <v>30.46</v>
      </c>
      <c r="F47">
        <v>5937</v>
      </c>
      <c r="G47">
        <v>18.2</v>
      </c>
      <c r="I47" s="103">
        <f t="shared" si="8"/>
        <v>104.5545042811051</v>
      </c>
      <c r="J47" s="104">
        <f t="shared" si="1"/>
        <v>21.851891394750965</v>
      </c>
      <c r="K47" s="76">
        <f t="shared" si="9"/>
        <v>218.83246657551845</v>
      </c>
      <c r="L47" s="76">
        <f t="shared" si="2"/>
        <v>164.13830168728225</v>
      </c>
      <c r="M47" s="103">
        <f t="shared" si="10"/>
        <v>8.3116502823711418</v>
      </c>
      <c r="N47" s="103">
        <f t="shared" si="3"/>
        <v>259.73907132409818</v>
      </c>
      <c r="P47" s="109" t="s">
        <v>85</v>
      </c>
      <c r="Q47" s="54"/>
      <c r="R47" s="54"/>
    </row>
    <row r="48" spans="1:18">
      <c r="A48" s="102">
        <v>40387</v>
      </c>
      <c r="B48" t="s">
        <v>120</v>
      </c>
      <c r="C48">
        <v>4.5250000000000004</v>
      </c>
      <c r="D48">
        <v>307.24</v>
      </c>
      <c r="E48">
        <v>30.48</v>
      </c>
      <c r="F48">
        <v>5930</v>
      </c>
      <c r="G48">
        <v>18.2</v>
      </c>
      <c r="I48" s="103">
        <f t="shared" si="8"/>
        <v>104.37343328940358</v>
      </c>
      <c r="J48" s="104">
        <f t="shared" si="1"/>
        <v>21.814047557485345</v>
      </c>
      <c r="K48" s="76">
        <f t="shared" si="9"/>
        <v>218.45348518192125</v>
      </c>
      <c r="L48" s="76">
        <f t="shared" si="2"/>
        <v>163.85404147996672</v>
      </c>
      <c r="M48" s="103">
        <f t="shared" si="10"/>
        <v>8.2972558880822174</v>
      </c>
      <c r="N48" s="103">
        <f t="shared" si="3"/>
        <v>259.28924650256931</v>
      </c>
    </row>
    <row r="49" spans="1:14">
      <c r="A49" s="102">
        <v>40387</v>
      </c>
      <c r="B49" t="s">
        <v>121</v>
      </c>
      <c r="C49">
        <v>4.6920000000000002</v>
      </c>
      <c r="D49">
        <v>306.70800000000003</v>
      </c>
      <c r="E49">
        <v>30.5</v>
      </c>
      <c r="F49">
        <v>5935</v>
      </c>
      <c r="G49">
        <v>18.2</v>
      </c>
      <c r="I49" s="103">
        <f t="shared" si="8"/>
        <v>104.19271885494837</v>
      </c>
      <c r="J49" s="104">
        <f t="shared" si="1"/>
        <v>21.776278240684206</v>
      </c>
      <c r="K49" s="76">
        <f t="shared" si="9"/>
        <v>218.07525006226246</v>
      </c>
      <c r="L49" s="76">
        <f t="shared" si="2"/>
        <v>163.570341025684</v>
      </c>
      <c r="M49" s="103">
        <f t="shared" si="10"/>
        <v>8.2828898386183916</v>
      </c>
      <c r="N49" s="103">
        <f t="shared" si="3"/>
        <v>258.84030745682475</v>
      </c>
    </row>
    <row r="50" spans="1:14">
      <c r="A50" s="102">
        <v>40387</v>
      </c>
      <c r="B50" t="s">
        <v>122</v>
      </c>
      <c r="C50">
        <v>4.859</v>
      </c>
      <c r="D50">
        <v>304.58999999999997</v>
      </c>
      <c r="E50">
        <v>30.58</v>
      </c>
      <c r="F50">
        <v>5949</v>
      </c>
      <c r="G50">
        <v>18.2</v>
      </c>
      <c r="I50" s="103">
        <f t="shared" si="8"/>
        <v>103.47340815277894</v>
      </c>
      <c r="J50" s="104">
        <f t="shared" si="1"/>
        <v>21.625942303930795</v>
      </c>
      <c r="K50" s="76">
        <f t="shared" si="9"/>
        <v>216.56973352548374</v>
      </c>
      <c r="L50" s="76">
        <f t="shared" si="2"/>
        <v>162.44110763826205</v>
      </c>
      <c r="M50" s="103">
        <f t="shared" si="10"/>
        <v>8.2257076154142652</v>
      </c>
      <c r="N50" s="103">
        <f t="shared" si="3"/>
        <v>257.05336298169578</v>
      </c>
    </row>
    <row r="51" spans="1:14">
      <c r="A51" s="102">
        <v>40387</v>
      </c>
      <c r="B51" t="s">
        <v>123</v>
      </c>
      <c r="C51">
        <v>5.0250000000000004</v>
      </c>
      <c r="D51">
        <v>305.91199999999998</v>
      </c>
      <c r="E51">
        <v>30.53</v>
      </c>
      <c r="F51">
        <v>5923</v>
      </c>
      <c r="G51">
        <v>18.2</v>
      </c>
      <c r="I51" s="103">
        <f t="shared" si="8"/>
        <v>103.92231371685347</v>
      </c>
      <c r="J51" s="104">
        <f t="shared" si="1"/>
        <v>21.719763566822373</v>
      </c>
      <c r="K51" s="76">
        <f t="shared" si="9"/>
        <v>217.50929239500681</v>
      </c>
      <c r="L51" s="76">
        <f t="shared" si="2"/>
        <v>163.14583669237396</v>
      </c>
      <c r="M51" s="103">
        <f t="shared" si="10"/>
        <v>8.2613937494938288</v>
      </c>
      <c r="N51" s="103">
        <f t="shared" si="3"/>
        <v>258.16855467168216</v>
      </c>
    </row>
    <row r="52" spans="1:14">
      <c r="A52" s="102">
        <v>40387</v>
      </c>
      <c r="B52" t="s">
        <v>124</v>
      </c>
      <c r="C52">
        <v>5.1920000000000002</v>
      </c>
      <c r="D52">
        <v>308.45699999999999</v>
      </c>
      <c r="E52">
        <v>30.39</v>
      </c>
      <c r="F52">
        <v>5941</v>
      </c>
      <c r="G52">
        <v>18.3</v>
      </c>
      <c r="I52" s="103">
        <f t="shared" si="8"/>
        <v>105.00029318271257</v>
      </c>
      <c r="J52" s="104">
        <f t="shared" si="1"/>
        <v>21.945061275186927</v>
      </c>
      <c r="K52" s="76">
        <f t="shared" si="9"/>
        <v>219.73649410070348</v>
      </c>
      <c r="L52" s="76">
        <f t="shared" si="2"/>
        <v>164.81637996782487</v>
      </c>
      <c r="M52" s="103">
        <f t="shared" si="10"/>
        <v>8.3312888127185136</v>
      </c>
      <c r="N52" s="103">
        <f t="shared" si="3"/>
        <v>260.35277539745357</v>
      </c>
    </row>
    <row r="53" spans="1:14">
      <c r="A53" s="102">
        <v>40387</v>
      </c>
      <c r="B53" t="s">
        <v>125</v>
      </c>
      <c r="C53">
        <v>5.359</v>
      </c>
      <c r="D53">
        <v>306.05900000000003</v>
      </c>
      <c r="E53">
        <v>30.48</v>
      </c>
      <c r="F53">
        <v>5936</v>
      </c>
      <c r="G53">
        <v>18.3</v>
      </c>
      <c r="I53" s="103">
        <f t="shared" si="8"/>
        <v>104.18408690932922</v>
      </c>
      <c r="J53" s="104">
        <f t="shared" si="1"/>
        <v>21.774474164049806</v>
      </c>
      <c r="K53" s="76">
        <f t="shared" si="9"/>
        <v>218.02840072743862</v>
      </c>
      <c r="L53" s="76">
        <f t="shared" si="2"/>
        <v>163.53520103766715</v>
      </c>
      <c r="M53" s="103">
        <f t="shared" si="10"/>
        <v>8.2665266107456414</v>
      </c>
      <c r="N53" s="103">
        <f t="shared" si="3"/>
        <v>258.32895658580128</v>
      </c>
    </row>
    <row r="54" spans="1:14">
      <c r="A54" s="102">
        <v>40387</v>
      </c>
      <c r="B54" t="s">
        <v>126</v>
      </c>
      <c r="C54">
        <v>5.5259999999999998</v>
      </c>
      <c r="D54">
        <v>305.79399999999998</v>
      </c>
      <c r="E54">
        <v>30.49</v>
      </c>
      <c r="F54">
        <v>5933</v>
      </c>
      <c r="G54">
        <v>18.3</v>
      </c>
      <c r="I54" s="103">
        <f t="shared" si="8"/>
        <v>104.09384379036391</v>
      </c>
      <c r="J54" s="104">
        <f t="shared" si="1"/>
        <v>21.755613352186057</v>
      </c>
      <c r="K54" s="76">
        <f t="shared" si="9"/>
        <v>217.83954690639598</v>
      </c>
      <c r="L54" s="76">
        <f t="shared" si="2"/>
        <v>163.39354863143066</v>
      </c>
      <c r="M54" s="103">
        <f t="shared" si="10"/>
        <v>8.2593662356202859</v>
      </c>
      <c r="N54" s="103">
        <f t="shared" si="3"/>
        <v>258.10519486313393</v>
      </c>
    </row>
    <row r="55" spans="1:14">
      <c r="A55" s="102">
        <v>40387</v>
      </c>
      <c r="B55" t="s">
        <v>127</v>
      </c>
      <c r="C55">
        <v>5.6929999999999996</v>
      </c>
      <c r="D55">
        <v>306.05900000000003</v>
      </c>
      <c r="E55">
        <v>30.48</v>
      </c>
      <c r="F55">
        <v>5933</v>
      </c>
      <c r="G55">
        <v>18.3</v>
      </c>
      <c r="I55" s="103">
        <f t="shared" si="8"/>
        <v>104.18408690932922</v>
      </c>
      <c r="J55" s="104">
        <f t="shared" si="1"/>
        <v>21.774474164049806</v>
      </c>
      <c r="K55" s="76">
        <f t="shared" si="9"/>
        <v>218.02840072743862</v>
      </c>
      <c r="L55" s="76">
        <f t="shared" si="2"/>
        <v>163.53520103766715</v>
      </c>
      <c r="M55" s="103">
        <f t="shared" si="10"/>
        <v>8.2665266107456414</v>
      </c>
      <c r="N55" s="103">
        <f t="shared" si="3"/>
        <v>258.32895658580128</v>
      </c>
    </row>
    <row r="56" spans="1:14">
      <c r="A56" s="102">
        <v>40387</v>
      </c>
      <c r="B56" t="s">
        <v>128</v>
      </c>
      <c r="C56">
        <v>5.86</v>
      </c>
      <c r="D56">
        <v>304.47199999999998</v>
      </c>
      <c r="E56">
        <v>30.54</v>
      </c>
      <c r="F56">
        <v>5939</v>
      </c>
      <c r="G56">
        <v>18.3</v>
      </c>
      <c r="I56" s="103">
        <f t="shared" si="8"/>
        <v>103.64395888257165</v>
      </c>
      <c r="J56" s="104">
        <f t="shared" si="1"/>
        <v>21.661587406457475</v>
      </c>
      <c r="K56" s="76">
        <f t="shared" si="9"/>
        <v>216.89806256010883</v>
      </c>
      <c r="L56" s="76">
        <f t="shared" si="2"/>
        <v>162.6873753469861</v>
      </c>
      <c r="M56" s="103">
        <f t="shared" si="10"/>
        <v>8.2236699438701439</v>
      </c>
      <c r="N56" s="103">
        <f t="shared" si="3"/>
        <v>256.98968574594198</v>
      </c>
    </row>
    <row r="57" spans="1:14">
      <c r="A57" s="102">
        <v>40387</v>
      </c>
      <c r="B57" t="s">
        <v>129</v>
      </c>
      <c r="C57">
        <v>6.0270000000000001</v>
      </c>
      <c r="D57">
        <v>307.65499999999997</v>
      </c>
      <c r="E57">
        <v>30.42</v>
      </c>
      <c r="F57">
        <v>5939</v>
      </c>
      <c r="G57">
        <v>18.3</v>
      </c>
      <c r="I57" s="103">
        <f t="shared" si="8"/>
        <v>104.72741833353179</v>
      </c>
      <c r="J57" s="104">
        <f t="shared" si="1"/>
        <v>21.888030431708145</v>
      </c>
      <c r="K57" s="76">
        <f t="shared" si="9"/>
        <v>219.16544271722867</v>
      </c>
      <c r="L57" s="76">
        <f t="shared" si="2"/>
        <v>164.38805502259842</v>
      </c>
      <c r="M57" s="103">
        <f t="shared" si="10"/>
        <v>8.3096374524285359</v>
      </c>
      <c r="N57" s="103">
        <f t="shared" si="3"/>
        <v>259.67617038839177</v>
      </c>
    </row>
    <row r="58" spans="1:14">
      <c r="A58" s="102">
        <v>40387</v>
      </c>
      <c r="B58" t="s">
        <v>130</v>
      </c>
      <c r="C58">
        <v>6.194</v>
      </c>
      <c r="D58">
        <v>305.79399999999998</v>
      </c>
      <c r="E58">
        <v>30.49</v>
      </c>
      <c r="F58">
        <v>5940</v>
      </c>
      <c r="G58">
        <v>18.3</v>
      </c>
      <c r="I58" s="103">
        <f t="shared" si="8"/>
        <v>104.09384379036391</v>
      </c>
      <c r="J58" s="104">
        <f t="shared" si="1"/>
        <v>21.755613352186057</v>
      </c>
      <c r="K58" s="76">
        <f t="shared" si="9"/>
        <v>217.83954690639598</v>
      </c>
      <c r="L58" s="76">
        <f t="shared" si="2"/>
        <v>163.39354863143066</v>
      </c>
      <c r="M58" s="103">
        <f t="shared" si="10"/>
        <v>8.2593662356202859</v>
      </c>
      <c r="N58" s="103">
        <f t="shared" si="3"/>
        <v>258.10519486313393</v>
      </c>
    </row>
    <row r="59" spans="1:14">
      <c r="A59" s="102">
        <v>40387</v>
      </c>
      <c r="B59" t="s">
        <v>131</v>
      </c>
      <c r="C59">
        <v>6.3609999999999998</v>
      </c>
      <c r="D59">
        <v>305.529</v>
      </c>
      <c r="E59">
        <v>30.5</v>
      </c>
      <c r="F59">
        <v>5946</v>
      </c>
      <c r="G59">
        <v>18.3</v>
      </c>
      <c r="I59" s="103">
        <f t="shared" si="8"/>
        <v>104.003689538144</v>
      </c>
      <c r="J59" s="104">
        <f t="shared" si="1"/>
        <v>21.736771113472095</v>
      </c>
      <c r="K59" s="76">
        <f t="shared" si="9"/>
        <v>217.65087905880628</v>
      </c>
      <c r="L59" s="76">
        <f t="shared" si="2"/>
        <v>163.25203571714067</v>
      </c>
      <c r="M59" s="103">
        <f t="shared" si="10"/>
        <v>8.2522129116611644</v>
      </c>
      <c r="N59" s="103">
        <f t="shared" si="3"/>
        <v>257.88165348941141</v>
      </c>
    </row>
    <row r="60" spans="1:14">
      <c r="A60" s="102">
        <v>40387</v>
      </c>
      <c r="B60" t="s">
        <v>132</v>
      </c>
      <c r="C60">
        <v>6.5279999999999996</v>
      </c>
      <c r="D60">
        <v>305.529</v>
      </c>
      <c r="E60">
        <v>30.5</v>
      </c>
      <c r="F60">
        <v>5945</v>
      </c>
      <c r="G60">
        <v>18.3</v>
      </c>
      <c r="I60" s="103">
        <f t="shared" si="8"/>
        <v>104.003689538144</v>
      </c>
      <c r="J60" s="104">
        <f t="shared" si="1"/>
        <v>21.736771113472095</v>
      </c>
      <c r="K60" s="76">
        <f t="shared" si="9"/>
        <v>217.65087905880628</v>
      </c>
      <c r="L60" s="76">
        <f t="shared" si="2"/>
        <v>163.25203571714067</v>
      </c>
      <c r="M60" s="103">
        <f t="shared" si="10"/>
        <v>8.2522129116611644</v>
      </c>
      <c r="N60" s="103">
        <f t="shared" si="3"/>
        <v>257.88165348941141</v>
      </c>
    </row>
    <row r="61" spans="1:14">
      <c r="A61" s="102">
        <v>40387</v>
      </c>
      <c r="B61" t="s">
        <v>133</v>
      </c>
      <c r="C61">
        <v>6.6950000000000003</v>
      </c>
      <c r="D61">
        <v>305.529</v>
      </c>
      <c r="E61">
        <v>30.5</v>
      </c>
      <c r="F61">
        <v>5946</v>
      </c>
      <c r="G61">
        <v>18.3</v>
      </c>
      <c r="I61" s="103">
        <f t="shared" si="8"/>
        <v>104.003689538144</v>
      </c>
      <c r="J61" s="104">
        <f t="shared" si="1"/>
        <v>21.736771113472095</v>
      </c>
      <c r="K61" s="76">
        <f t="shared" si="9"/>
        <v>217.65087905880628</v>
      </c>
      <c r="L61" s="76">
        <f t="shared" si="2"/>
        <v>163.25203571714067</v>
      </c>
      <c r="M61" s="103">
        <f t="shared" si="10"/>
        <v>8.2522129116611644</v>
      </c>
      <c r="N61" s="103">
        <f t="shared" si="3"/>
        <v>257.88165348941141</v>
      </c>
    </row>
    <row r="62" spans="1:14">
      <c r="A62" s="102">
        <v>40387</v>
      </c>
      <c r="B62" t="s">
        <v>134</v>
      </c>
      <c r="C62">
        <v>6.8620000000000001</v>
      </c>
      <c r="D62">
        <v>305.529</v>
      </c>
      <c r="E62">
        <v>30.5</v>
      </c>
      <c r="F62">
        <v>5945</v>
      </c>
      <c r="G62">
        <v>18.3</v>
      </c>
      <c r="I62" s="103">
        <f t="shared" si="8"/>
        <v>104.003689538144</v>
      </c>
      <c r="J62" s="104">
        <f t="shared" si="1"/>
        <v>21.736771113472095</v>
      </c>
      <c r="K62" s="76">
        <f t="shared" si="9"/>
        <v>217.65087905880628</v>
      </c>
      <c r="L62" s="76">
        <f t="shared" si="2"/>
        <v>163.25203571714067</v>
      </c>
      <c r="M62" s="103">
        <f t="shared" si="10"/>
        <v>8.2522129116611644</v>
      </c>
      <c r="N62" s="103">
        <f t="shared" si="3"/>
        <v>257.88165348941141</v>
      </c>
    </row>
    <row r="63" spans="1:14">
      <c r="A63" s="102">
        <v>40387</v>
      </c>
      <c r="B63" t="s">
        <v>135</v>
      </c>
      <c r="C63">
        <v>7.0279999999999996</v>
      </c>
      <c r="D63">
        <v>305.529</v>
      </c>
      <c r="E63">
        <v>30.5</v>
      </c>
      <c r="F63">
        <v>5946</v>
      </c>
      <c r="G63">
        <v>18.3</v>
      </c>
      <c r="I63" s="103">
        <f t="shared" si="8"/>
        <v>104.003689538144</v>
      </c>
      <c r="J63" s="104">
        <f t="shared" si="1"/>
        <v>21.736771113472095</v>
      </c>
      <c r="K63" s="76">
        <f t="shared" si="9"/>
        <v>217.65087905880628</v>
      </c>
      <c r="L63" s="76">
        <f t="shared" si="2"/>
        <v>163.25203571714067</v>
      </c>
      <c r="M63" s="103">
        <f t="shared" si="10"/>
        <v>8.2522129116611644</v>
      </c>
      <c r="N63" s="103">
        <f t="shared" si="3"/>
        <v>257.88165348941141</v>
      </c>
    </row>
    <row r="64" spans="1:14">
      <c r="A64" s="102">
        <v>40387</v>
      </c>
      <c r="B64" t="s">
        <v>136</v>
      </c>
      <c r="C64">
        <v>7.1950000000000003</v>
      </c>
      <c r="D64">
        <v>303.94499999999999</v>
      </c>
      <c r="E64">
        <v>30.56</v>
      </c>
      <c r="F64">
        <v>5953</v>
      </c>
      <c r="G64">
        <v>18.3</v>
      </c>
      <c r="I64" s="103">
        <f t="shared" si="8"/>
        <v>103.46462375170046</v>
      </c>
      <c r="J64" s="104">
        <f t="shared" si="1"/>
        <v>21.624106364105398</v>
      </c>
      <c r="K64" s="76">
        <f t="shared" si="9"/>
        <v>216.52276386586468</v>
      </c>
      <c r="L64" s="76">
        <f t="shared" si="2"/>
        <v>162.40587739897742</v>
      </c>
      <c r="M64" s="103">
        <f t="shared" si="10"/>
        <v>8.2094405286536105</v>
      </c>
      <c r="N64" s="103">
        <f t="shared" si="3"/>
        <v>256.54501652042535</v>
      </c>
    </row>
    <row r="65" spans="1:14">
      <c r="A65" s="102">
        <v>40387</v>
      </c>
      <c r="B65" t="s">
        <v>137</v>
      </c>
      <c r="C65">
        <v>7.3620000000000001</v>
      </c>
      <c r="D65">
        <v>305.26400000000001</v>
      </c>
      <c r="E65">
        <v>30.51</v>
      </c>
      <c r="F65">
        <v>5952</v>
      </c>
      <c r="G65">
        <v>18.3</v>
      </c>
      <c r="I65" s="103">
        <f t="shared" si="8"/>
        <v>103.91362403683266</v>
      </c>
      <c r="J65" s="104">
        <f t="shared" si="1"/>
        <v>21.717947423698025</v>
      </c>
      <c r="K65" s="76">
        <f t="shared" si="9"/>
        <v>217.46239694225503</v>
      </c>
      <c r="L65" s="76">
        <f t="shared" si="2"/>
        <v>163.11066211297086</v>
      </c>
      <c r="M65" s="103">
        <f t="shared" si="10"/>
        <v>8.245066629677158</v>
      </c>
      <c r="N65" s="103">
        <f t="shared" si="3"/>
        <v>257.65833217741118</v>
      </c>
    </row>
    <row r="66" spans="1:14">
      <c r="A66" s="102">
        <v>40387</v>
      </c>
      <c r="B66" t="s">
        <v>138</v>
      </c>
      <c r="C66">
        <v>7.5289999999999999</v>
      </c>
      <c r="D66">
        <v>304.47199999999998</v>
      </c>
      <c r="E66">
        <v>30.54</v>
      </c>
      <c r="F66">
        <v>5952</v>
      </c>
      <c r="G66">
        <v>18.3</v>
      </c>
      <c r="I66" s="103">
        <f t="shared" si="8"/>
        <v>103.64395888257165</v>
      </c>
      <c r="J66" s="104">
        <f t="shared" si="1"/>
        <v>21.661587406457475</v>
      </c>
      <c r="K66" s="76">
        <f t="shared" si="9"/>
        <v>216.89806256010883</v>
      </c>
      <c r="L66" s="76">
        <f t="shared" si="2"/>
        <v>162.6873753469861</v>
      </c>
      <c r="M66" s="103">
        <f t="shared" si="10"/>
        <v>8.2236699438701439</v>
      </c>
      <c r="N66" s="103">
        <f t="shared" si="3"/>
        <v>256.98968574594198</v>
      </c>
    </row>
    <row r="67" spans="1:14">
      <c r="A67" s="102">
        <v>40387</v>
      </c>
      <c r="B67" t="s">
        <v>139</v>
      </c>
      <c r="C67">
        <v>7.6790000000000003</v>
      </c>
      <c r="D67">
        <v>304.47199999999998</v>
      </c>
      <c r="E67">
        <v>30.54</v>
      </c>
      <c r="F67">
        <v>5950</v>
      </c>
      <c r="G67">
        <v>18.3</v>
      </c>
      <c r="I67" s="103">
        <f t="shared" si="8"/>
        <v>103.64395888257165</v>
      </c>
      <c r="J67" s="104">
        <f t="shared" si="1"/>
        <v>21.661587406457475</v>
      </c>
      <c r="K67" s="76">
        <f t="shared" si="9"/>
        <v>216.89806256010883</v>
      </c>
      <c r="L67" s="76">
        <f t="shared" si="2"/>
        <v>162.6873753469861</v>
      </c>
      <c r="M67" s="103">
        <f t="shared" si="10"/>
        <v>8.2236699438701439</v>
      </c>
      <c r="N67" s="103">
        <f t="shared" si="3"/>
        <v>256.98968574594198</v>
      </c>
    </row>
    <row r="68" spans="1:14">
      <c r="A68" s="102">
        <v>40387</v>
      </c>
      <c r="B68" t="s">
        <v>140</v>
      </c>
      <c r="C68">
        <v>7.8460000000000001</v>
      </c>
      <c r="D68">
        <v>305</v>
      </c>
      <c r="E68">
        <v>30.52</v>
      </c>
      <c r="F68">
        <v>5956</v>
      </c>
      <c r="G68">
        <v>18.3</v>
      </c>
      <c r="I68" s="103">
        <f t="shared" si="8"/>
        <v>103.82364717076551</v>
      </c>
      <c r="J68" s="104">
        <f t="shared" si="1"/>
        <v>21.699142258689989</v>
      </c>
      <c r="K68" s="76">
        <f t="shared" si="9"/>
        <v>217.27410031468889</v>
      </c>
      <c r="L68" s="76">
        <f t="shared" si="2"/>
        <v>162.96942763736584</v>
      </c>
      <c r="M68" s="103">
        <f t="shared" si="10"/>
        <v>8.2379273804908308</v>
      </c>
      <c r="N68" s="103">
        <f t="shared" si="3"/>
        <v>257.43523064033849</v>
      </c>
    </row>
    <row r="69" spans="1:14">
      <c r="A69" s="102">
        <v>40387</v>
      </c>
      <c r="B69" t="s">
        <v>141</v>
      </c>
      <c r="C69">
        <v>8.0129999999999999</v>
      </c>
      <c r="D69">
        <v>300.92500000000001</v>
      </c>
      <c r="E69">
        <v>30.72</v>
      </c>
      <c r="F69">
        <v>5953</v>
      </c>
      <c r="G69">
        <v>18.2</v>
      </c>
      <c r="I69" s="103">
        <f t="shared" si="8"/>
        <v>102.2281291551091</v>
      </c>
      <c r="J69" s="104">
        <f t="shared" si="1"/>
        <v>21.365678993417802</v>
      </c>
      <c r="K69" s="76">
        <f t="shared" si="9"/>
        <v>213.96336590403607</v>
      </c>
      <c r="L69" s="76">
        <f t="shared" si="2"/>
        <v>160.48616575211597</v>
      </c>
      <c r="M69" s="103">
        <f t="shared" si="10"/>
        <v>8.1267130899867848</v>
      </c>
      <c r="N69" s="103">
        <f t="shared" si="3"/>
        <v>253.95978406208701</v>
      </c>
    </row>
    <row r="70" spans="1:14">
      <c r="A70" s="102">
        <v>40387</v>
      </c>
      <c r="B70" t="s">
        <v>142</v>
      </c>
      <c r="C70">
        <v>8.18</v>
      </c>
      <c r="D70">
        <v>309.37799999999999</v>
      </c>
      <c r="E70">
        <v>30.4</v>
      </c>
      <c r="F70">
        <v>5949</v>
      </c>
      <c r="G70">
        <v>18.2</v>
      </c>
      <c r="I70" s="103">
        <f t="shared" si="8"/>
        <v>105.09986593064258</v>
      </c>
      <c r="J70" s="104">
        <f t="shared" si="1"/>
        <v>21.9658719795043</v>
      </c>
      <c r="K70" s="76">
        <f t="shared" si="9"/>
        <v>219.97390792961943</v>
      </c>
      <c r="L70" s="76">
        <f t="shared" si="2"/>
        <v>164.99445547593001</v>
      </c>
      <c r="M70" s="103">
        <f t="shared" si="10"/>
        <v>8.3550042759607983</v>
      </c>
      <c r="N70" s="103">
        <f t="shared" si="3"/>
        <v>261.09388362377496</v>
      </c>
    </row>
    <row r="71" spans="1:14">
      <c r="A71" s="102">
        <v>40387</v>
      </c>
      <c r="B71" t="s">
        <v>143</v>
      </c>
      <c r="C71">
        <v>8.3469999999999995</v>
      </c>
      <c r="D71">
        <v>306.44200000000001</v>
      </c>
      <c r="E71">
        <v>30.51</v>
      </c>
      <c r="F71">
        <v>5964</v>
      </c>
      <c r="G71">
        <v>18.2</v>
      </c>
      <c r="I71" s="103">
        <f t="shared" si="8"/>
        <v>104.10249505629295</v>
      </c>
      <c r="J71" s="104">
        <f t="shared" si="1"/>
        <v>21.757421466765226</v>
      </c>
      <c r="K71" s="76">
        <f t="shared" si="9"/>
        <v>217.88641174736307</v>
      </c>
      <c r="L71" s="76">
        <f t="shared" si="2"/>
        <v>163.42870025004353</v>
      </c>
      <c r="M71" s="103">
        <f t="shared" si="10"/>
        <v>8.2757174201106771</v>
      </c>
      <c r="N71" s="103">
        <f t="shared" si="3"/>
        <v>258.61616937845866</v>
      </c>
    </row>
    <row r="72" spans="1:14">
      <c r="A72" s="102">
        <v>40387</v>
      </c>
      <c r="B72" t="s">
        <v>144</v>
      </c>
      <c r="C72">
        <v>8.5139999999999993</v>
      </c>
      <c r="D72">
        <v>306.17700000000002</v>
      </c>
      <c r="E72">
        <v>30.52</v>
      </c>
      <c r="F72">
        <v>5964</v>
      </c>
      <c r="G72">
        <v>18.2</v>
      </c>
      <c r="I72" s="103">
        <f t="shared" si="8"/>
        <v>104.01236004882178</v>
      </c>
      <c r="J72" s="104">
        <f t="shared" si="1"/>
        <v>21.738583250203749</v>
      </c>
      <c r="K72" s="76">
        <f t="shared" si="9"/>
        <v>217.69775927231825</v>
      </c>
      <c r="L72" s="76">
        <f t="shared" si="2"/>
        <v>163.28719886614229</v>
      </c>
      <c r="M72" s="103">
        <f t="shared" si="10"/>
        <v>8.2685520601345495</v>
      </c>
      <c r="N72" s="103">
        <f t="shared" si="3"/>
        <v>258.39225187920465</v>
      </c>
    </row>
    <row r="73" spans="1:14">
      <c r="A73" s="102">
        <v>40387</v>
      </c>
      <c r="B73" t="s">
        <v>145</v>
      </c>
      <c r="C73">
        <v>8.6809999999999992</v>
      </c>
      <c r="D73">
        <v>308.30700000000002</v>
      </c>
      <c r="E73">
        <v>30.44</v>
      </c>
      <c r="F73">
        <v>5954</v>
      </c>
      <c r="G73">
        <v>18.2</v>
      </c>
      <c r="I73" s="103">
        <f t="shared" si="8"/>
        <v>104.73593276175217</v>
      </c>
      <c r="J73" s="104">
        <f t="shared" si="1"/>
        <v>21.889809947206199</v>
      </c>
      <c r="K73" s="76">
        <f t="shared" si="9"/>
        <v>219.21219619309954</v>
      </c>
      <c r="L73" s="76">
        <f t="shared" si="2"/>
        <v>164.42312311028903</v>
      </c>
      <c r="M73" s="103">
        <f t="shared" si="10"/>
        <v>8.3260730955513935</v>
      </c>
      <c r="N73" s="103">
        <f t="shared" si="3"/>
        <v>260.18978423598105</v>
      </c>
    </row>
    <row r="74" spans="1:14">
      <c r="A74" s="102">
        <v>40387</v>
      </c>
      <c r="B74" t="s">
        <v>146</v>
      </c>
      <c r="C74">
        <v>8.8480000000000008</v>
      </c>
      <c r="D74">
        <v>305.38200000000001</v>
      </c>
      <c r="E74">
        <v>30.55</v>
      </c>
      <c r="F74">
        <v>5964</v>
      </c>
      <c r="G74">
        <v>18.2</v>
      </c>
      <c r="I74" s="103">
        <f t="shared" si="8"/>
        <v>103.74248661756279</v>
      </c>
      <c r="J74" s="104">
        <f t="shared" si="1"/>
        <v>21.68217970307062</v>
      </c>
      <c r="K74" s="76">
        <f t="shared" si="9"/>
        <v>217.13291446690627</v>
      </c>
      <c r="L74" s="76">
        <f t="shared" si="2"/>
        <v>162.86352925016595</v>
      </c>
      <c r="M74" s="103">
        <f t="shared" si="10"/>
        <v>8.2470982395024208</v>
      </c>
      <c r="N74" s="103">
        <f t="shared" si="3"/>
        <v>257.72181998445063</v>
      </c>
    </row>
    <row r="75" spans="1:14">
      <c r="A75" s="102">
        <v>40387</v>
      </c>
      <c r="B75" t="s">
        <v>147</v>
      </c>
      <c r="C75">
        <v>9.0150000000000006</v>
      </c>
      <c r="D75">
        <v>305.11799999999999</v>
      </c>
      <c r="E75">
        <v>30.56</v>
      </c>
      <c r="F75">
        <v>5954</v>
      </c>
      <c r="G75">
        <v>18.2</v>
      </c>
      <c r="I75" s="103">
        <f t="shared" si="8"/>
        <v>103.65270561974</v>
      </c>
      <c r="J75" s="104">
        <f t="shared" si="1"/>
        <v>21.66341547452566</v>
      </c>
      <c r="K75" s="76">
        <f t="shared" si="9"/>
        <v>216.94500293368003</v>
      </c>
      <c r="L75" s="76">
        <f t="shared" si="2"/>
        <v>162.72258361986769</v>
      </c>
      <c r="M75" s="103">
        <f t="shared" si="10"/>
        <v>8.2399610218279058</v>
      </c>
      <c r="N75" s="103">
        <f t="shared" si="3"/>
        <v>257.49878193212203</v>
      </c>
    </row>
    <row r="76" spans="1:14">
      <c r="A76" s="102">
        <v>40387</v>
      </c>
      <c r="B76" t="s">
        <v>148</v>
      </c>
      <c r="C76">
        <v>9.1820000000000004</v>
      </c>
      <c r="D76">
        <v>304.327</v>
      </c>
      <c r="E76">
        <v>30.59</v>
      </c>
      <c r="F76">
        <v>5974</v>
      </c>
      <c r="G76">
        <v>18.2</v>
      </c>
      <c r="I76" s="103">
        <f t="shared" si="8"/>
        <v>103.38389145417099</v>
      </c>
      <c r="J76" s="104">
        <f t="shared" si="1"/>
        <v>21.607233313921739</v>
      </c>
      <c r="K76" s="76">
        <f t="shared" si="9"/>
        <v>216.38237517023381</v>
      </c>
      <c r="L76" s="76">
        <f t="shared" si="2"/>
        <v>162.30057692671411</v>
      </c>
      <c r="M76" s="103">
        <f t="shared" si="10"/>
        <v>8.2185914084332481</v>
      </c>
      <c r="N76" s="103">
        <f t="shared" si="3"/>
        <v>256.83098151353903</v>
      </c>
    </row>
    <row r="77" spans="1:14">
      <c r="A77" s="102">
        <v>40387</v>
      </c>
      <c r="B77" t="s">
        <v>149</v>
      </c>
      <c r="C77">
        <v>9.3480000000000008</v>
      </c>
      <c r="D77">
        <v>304.85399999999998</v>
      </c>
      <c r="E77">
        <v>30.57</v>
      </c>
      <c r="F77">
        <v>5959</v>
      </c>
      <c r="G77">
        <v>18.2</v>
      </c>
      <c r="I77" s="103">
        <f t="shared" si="8"/>
        <v>103.56301283641891</v>
      </c>
      <c r="J77" s="104">
        <f t="shared" si="1"/>
        <v>21.64466968281155</v>
      </c>
      <c r="K77" s="76">
        <f t="shared" si="9"/>
        <v>216.75727603331231</v>
      </c>
      <c r="L77" s="76">
        <f t="shared" si="2"/>
        <v>162.58177647598467</v>
      </c>
      <c r="M77" s="103">
        <f t="shared" si="10"/>
        <v>8.2328308168411048</v>
      </c>
      <c r="N77" s="103">
        <f t="shared" si="3"/>
        <v>257.2759630262845</v>
      </c>
    </row>
    <row r="78" spans="1:14">
      <c r="A78" s="102">
        <v>40387</v>
      </c>
      <c r="B78" t="s">
        <v>150</v>
      </c>
      <c r="C78">
        <v>9.5150000000000006</v>
      </c>
      <c r="D78">
        <v>305.91199999999998</v>
      </c>
      <c r="E78">
        <v>30.53</v>
      </c>
      <c r="F78">
        <v>5965</v>
      </c>
      <c r="G78">
        <v>18.2</v>
      </c>
      <c r="I78" s="103">
        <f t="shared" si="8"/>
        <v>103.92231371685347</v>
      </c>
      <c r="J78" s="104">
        <f t="shared" si="1"/>
        <v>21.719763566822373</v>
      </c>
      <c r="K78" s="76">
        <f t="shared" si="9"/>
        <v>217.50929239500681</v>
      </c>
      <c r="L78" s="76">
        <f t="shared" si="2"/>
        <v>163.14583669237396</v>
      </c>
      <c r="M78" s="103">
        <f t="shared" si="10"/>
        <v>8.2613937494938288</v>
      </c>
      <c r="N78" s="103">
        <f t="shared" si="3"/>
        <v>258.16855467168216</v>
      </c>
    </row>
    <row r="79" spans="1:14">
      <c r="A79" s="102">
        <v>40387</v>
      </c>
      <c r="B79" t="s">
        <v>151</v>
      </c>
      <c r="C79">
        <v>9.6820000000000004</v>
      </c>
      <c r="D79">
        <v>304.18400000000003</v>
      </c>
      <c r="E79">
        <v>30.64</v>
      </c>
      <c r="F79">
        <v>5972</v>
      </c>
      <c r="G79">
        <v>18.100000000000001</v>
      </c>
      <c r="I79" s="103">
        <f t="shared" si="8"/>
        <v>103.1249278283864</v>
      </c>
      <c r="J79" s="104">
        <f t="shared" si="1"/>
        <v>21.553109916132758</v>
      </c>
      <c r="K79" s="76">
        <f t="shared" si="9"/>
        <v>215.86869834350239</v>
      </c>
      <c r="L79" s="76">
        <f t="shared" si="2"/>
        <v>161.91528655698411</v>
      </c>
      <c r="M79" s="103">
        <f t="shared" si="10"/>
        <v>8.2135684522992953</v>
      </c>
      <c r="N79" s="103">
        <f t="shared" si="3"/>
        <v>256.674014134353</v>
      </c>
    </row>
    <row r="80" spans="1:14">
      <c r="A80" s="102">
        <v>40387</v>
      </c>
      <c r="B80" t="s">
        <v>152</v>
      </c>
      <c r="C80">
        <v>9.8490000000000002</v>
      </c>
      <c r="D80">
        <v>304.97500000000002</v>
      </c>
      <c r="E80">
        <v>30.61</v>
      </c>
      <c r="F80">
        <v>5965</v>
      </c>
      <c r="G80">
        <v>18.100000000000001</v>
      </c>
      <c r="I80" s="103">
        <f t="shared" si="8"/>
        <v>103.39289615332667</v>
      </c>
      <c r="J80" s="104">
        <f t="shared" si="1"/>
        <v>21.609115296045275</v>
      </c>
      <c r="K80" s="76">
        <f t="shared" si="9"/>
        <v>216.42962938820969</v>
      </c>
      <c r="L80" s="76">
        <f t="shared" si="2"/>
        <v>162.33602060290852</v>
      </c>
      <c r="M80" s="103">
        <f t="shared" si="10"/>
        <v>8.2349112665566544</v>
      </c>
      <c r="N80" s="103">
        <f t="shared" si="3"/>
        <v>257.34097707989542</v>
      </c>
    </row>
    <row r="81" spans="1:14">
      <c r="A81" s="102">
        <v>40387</v>
      </c>
      <c r="B81" t="s">
        <v>153</v>
      </c>
      <c r="C81">
        <v>10.016</v>
      </c>
      <c r="D81">
        <v>304.97500000000002</v>
      </c>
      <c r="E81">
        <v>30.61</v>
      </c>
      <c r="F81">
        <v>5981</v>
      </c>
      <c r="G81">
        <v>18.100000000000001</v>
      </c>
      <c r="I81" s="103">
        <f t="shared" si="8"/>
        <v>103.39289615332667</v>
      </c>
      <c r="J81" s="104">
        <f t="shared" si="1"/>
        <v>21.609115296045275</v>
      </c>
      <c r="K81" s="76">
        <f t="shared" si="9"/>
        <v>216.42962938820969</v>
      </c>
      <c r="L81" s="76">
        <f t="shared" si="2"/>
        <v>162.33602060290852</v>
      </c>
      <c r="M81" s="103">
        <f t="shared" si="10"/>
        <v>8.2349112665566544</v>
      </c>
      <c r="N81" s="103">
        <f t="shared" si="3"/>
        <v>257.34097707989542</v>
      </c>
    </row>
    <row r="82" spans="1:14">
      <c r="A82" s="102">
        <v>40387</v>
      </c>
      <c r="B82" t="s">
        <v>154</v>
      </c>
      <c r="C82">
        <v>10.183</v>
      </c>
      <c r="D82">
        <v>306.56299999999999</v>
      </c>
      <c r="E82">
        <v>30.55</v>
      </c>
      <c r="F82">
        <v>5982</v>
      </c>
      <c r="G82">
        <v>18.100000000000001</v>
      </c>
      <c r="I82" s="103">
        <f t="shared" si="8"/>
        <v>103.9312064042565</v>
      </c>
      <c r="J82" s="104">
        <f t="shared" si="1"/>
        <v>21.721622138489607</v>
      </c>
      <c r="K82" s="76">
        <f t="shared" si="9"/>
        <v>217.55646007425457</v>
      </c>
      <c r="L82" s="76">
        <f t="shared" si="2"/>
        <v>163.18121545900493</v>
      </c>
      <c r="M82" s="103">
        <f t="shared" si="10"/>
        <v>8.2777859447522548</v>
      </c>
      <c r="N82" s="103">
        <f t="shared" si="3"/>
        <v>258.68081077350797</v>
      </c>
    </row>
    <row r="83" spans="1:14">
      <c r="A83" s="102">
        <v>40387</v>
      </c>
      <c r="B83" t="s">
        <v>155</v>
      </c>
      <c r="C83">
        <v>10.35</v>
      </c>
      <c r="D83">
        <v>306.03199999999998</v>
      </c>
      <c r="E83">
        <v>30.57</v>
      </c>
      <c r="F83">
        <v>5976</v>
      </c>
      <c r="G83">
        <v>18.100000000000001</v>
      </c>
      <c r="I83" s="103">
        <f t="shared" si="8"/>
        <v>103.75141694031751</v>
      </c>
      <c r="J83" s="104">
        <f t="shared" si="1"/>
        <v>21.684046140526355</v>
      </c>
      <c r="K83" s="76">
        <f t="shared" si="9"/>
        <v>217.18011151941269</v>
      </c>
      <c r="L83" s="76">
        <f t="shared" si="2"/>
        <v>162.89893004861364</v>
      </c>
      <c r="M83" s="103">
        <f t="shared" si="10"/>
        <v>8.2634662928488627</v>
      </c>
      <c r="N83" s="103">
        <f t="shared" si="3"/>
        <v>258.23332165152698</v>
      </c>
    </row>
    <row r="84" spans="1:14">
      <c r="A84" s="102">
        <v>40387</v>
      </c>
      <c r="B84" t="s">
        <v>156</v>
      </c>
      <c r="C84">
        <v>10.516999999999999</v>
      </c>
      <c r="D84">
        <v>302.61</v>
      </c>
      <c r="E84">
        <v>30.7</v>
      </c>
      <c r="F84">
        <v>5979</v>
      </c>
      <c r="G84">
        <v>18.100000000000001</v>
      </c>
      <c r="I84" s="103">
        <f t="shared" si="8"/>
        <v>102.59134939159333</v>
      </c>
      <c r="J84" s="104">
        <f t="shared" si="1"/>
        <v>21.441592022843007</v>
      </c>
      <c r="K84" s="76">
        <f t="shared" si="9"/>
        <v>214.75177263950224</v>
      </c>
      <c r="L84" s="76">
        <f t="shared" si="2"/>
        <v>161.07752106891752</v>
      </c>
      <c r="M84" s="103">
        <f t="shared" si="10"/>
        <v>8.1710706478638446</v>
      </c>
      <c r="N84" s="103">
        <f t="shared" si="3"/>
        <v>255.34595774574515</v>
      </c>
    </row>
    <row r="85" spans="1:14">
      <c r="A85" s="102">
        <v>40387</v>
      </c>
      <c r="B85" t="s">
        <v>157</v>
      </c>
      <c r="C85">
        <v>10.683999999999999</v>
      </c>
      <c r="D85">
        <v>303.01299999999998</v>
      </c>
      <c r="E85">
        <v>30.64</v>
      </c>
      <c r="F85">
        <v>5979</v>
      </c>
      <c r="G85">
        <v>18.2</v>
      </c>
      <c r="I85" s="103">
        <f t="shared" si="8"/>
        <v>102.93762373585817</v>
      </c>
      <c r="J85" s="104">
        <f t="shared" ref="J85:J148" si="11">I85*20.9/100</f>
        <v>21.513963360794357</v>
      </c>
      <c r="K85" s="76">
        <f t="shared" si="9"/>
        <v>215.44833730909244</v>
      </c>
      <c r="L85" s="76">
        <f t="shared" ref="L85:L148" si="12">K85/1.33322</f>
        <v>161.5999889808827</v>
      </c>
      <c r="M85" s="103">
        <f t="shared" si="10"/>
        <v>8.1831149721722589</v>
      </c>
      <c r="N85" s="103">
        <f t="shared" ref="N85:N148" si="13">M85*31.25</f>
        <v>255.72234288038308</v>
      </c>
    </row>
    <row r="86" spans="1:14">
      <c r="A86" s="102">
        <v>40387</v>
      </c>
      <c r="B86" t="s">
        <v>158</v>
      </c>
      <c r="C86">
        <v>10.851000000000001</v>
      </c>
      <c r="D86">
        <v>304.58999999999997</v>
      </c>
      <c r="E86">
        <v>30.58</v>
      </c>
      <c r="F86">
        <v>5982</v>
      </c>
      <c r="G86">
        <v>18.2</v>
      </c>
      <c r="I86" s="103">
        <f t="shared" si="8"/>
        <v>103.47340815277894</v>
      </c>
      <c r="J86" s="104">
        <f t="shared" si="11"/>
        <v>21.625942303930795</v>
      </c>
      <c r="K86" s="76">
        <f t="shared" si="9"/>
        <v>216.56973352548374</v>
      </c>
      <c r="L86" s="76">
        <f t="shared" si="12"/>
        <v>162.44110763826205</v>
      </c>
      <c r="M86" s="103">
        <f t="shared" si="10"/>
        <v>8.2257076154142652</v>
      </c>
      <c r="N86" s="103">
        <f t="shared" si="13"/>
        <v>257.05336298169578</v>
      </c>
    </row>
    <row r="87" spans="1:14">
      <c r="A87" s="102">
        <v>40387</v>
      </c>
      <c r="B87" t="s">
        <v>159</v>
      </c>
      <c r="C87">
        <v>11.018000000000001</v>
      </c>
      <c r="D87">
        <v>303.53800000000001</v>
      </c>
      <c r="E87">
        <v>30.62</v>
      </c>
      <c r="F87">
        <v>5982</v>
      </c>
      <c r="G87">
        <v>18.2</v>
      </c>
      <c r="I87" s="103">
        <f t="shared" si="8"/>
        <v>103.11586812461418</v>
      </c>
      <c r="J87" s="104">
        <f t="shared" si="11"/>
        <v>21.551216438044364</v>
      </c>
      <c r="K87" s="76">
        <f t="shared" si="9"/>
        <v>215.82140262572244</v>
      </c>
      <c r="L87" s="76">
        <f t="shared" si="12"/>
        <v>161.87981175329085</v>
      </c>
      <c r="M87" s="103">
        <f t="shared" si="10"/>
        <v>8.1972846632278635</v>
      </c>
      <c r="N87" s="103">
        <f t="shared" si="13"/>
        <v>256.16514572587073</v>
      </c>
    </row>
    <row r="88" spans="1:14">
      <c r="A88" s="102">
        <v>40387</v>
      </c>
      <c r="B88" t="s">
        <v>160</v>
      </c>
      <c r="C88">
        <v>11.185</v>
      </c>
      <c r="D88">
        <v>303.80099999999999</v>
      </c>
      <c r="E88">
        <v>30.61</v>
      </c>
      <c r="F88">
        <v>5986</v>
      </c>
      <c r="G88">
        <v>18.2</v>
      </c>
      <c r="I88" s="103">
        <f t="shared" si="8"/>
        <v>103.20512155431042</v>
      </c>
      <c r="J88" s="104">
        <f t="shared" si="11"/>
        <v>21.569870404850874</v>
      </c>
      <c r="K88" s="76">
        <f t="shared" si="9"/>
        <v>216.00820995941933</v>
      </c>
      <c r="L88" s="76">
        <f t="shared" si="12"/>
        <v>162.0199291635434</v>
      </c>
      <c r="M88" s="103">
        <f t="shared" si="10"/>
        <v>8.2043799414202123</v>
      </c>
      <c r="N88" s="103">
        <f t="shared" si="13"/>
        <v>256.38687316938166</v>
      </c>
    </row>
    <row r="89" spans="1:14">
      <c r="A89" s="102">
        <v>40387</v>
      </c>
      <c r="B89" t="s">
        <v>161</v>
      </c>
      <c r="C89">
        <v>11.351000000000001</v>
      </c>
      <c r="D89">
        <v>300.66500000000002</v>
      </c>
      <c r="E89">
        <v>30.73</v>
      </c>
      <c r="F89">
        <v>5987</v>
      </c>
      <c r="G89">
        <v>18.2</v>
      </c>
      <c r="I89" s="103">
        <f t="shared" si="8"/>
        <v>102.13983230413058</v>
      </c>
      <c r="J89" s="104">
        <f t="shared" si="11"/>
        <v>21.347224951563291</v>
      </c>
      <c r="K89" s="76">
        <f t="shared" si="9"/>
        <v>213.77856068858088</v>
      </c>
      <c r="L89" s="76">
        <f t="shared" si="12"/>
        <v>160.34755005819059</v>
      </c>
      <c r="M89" s="103">
        <f t="shared" si="10"/>
        <v>8.1196938558426943</v>
      </c>
      <c r="N89" s="103">
        <f t="shared" si="13"/>
        <v>253.74043299508421</v>
      </c>
    </row>
    <row r="90" spans="1:14">
      <c r="A90" s="102">
        <v>40387</v>
      </c>
      <c r="B90" t="s">
        <v>162</v>
      </c>
      <c r="C90">
        <v>11.518000000000001</v>
      </c>
      <c r="D90">
        <v>305.11799999999999</v>
      </c>
      <c r="E90">
        <v>30.56</v>
      </c>
      <c r="F90">
        <v>5985</v>
      </c>
      <c r="G90">
        <v>18.2</v>
      </c>
      <c r="I90" s="103">
        <f t="shared" si="8"/>
        <v>103.65270561974</v>
      </c>
      <c r="J90" s="104">
        <f t="shared" si="11"/>
        <v>21.66341547452566</v>
      </c>
      <c r="K90" s="76">
        <f t="shared" si="9"/>
        <v>216.94500293368003</v>
      </c>
      <c r="L90" s="76">
        <f t="shared" si="12"/>
        <v>162.72258361986769</v>
      </c>
      <c r="M90" s="103">
        <f t="shared" si="10"/>
        <v>8.2399610218279058</v>
      </c>
      <c r="N90" s="103">
        <f t="shared" si="13"/>
        <v>257.49878193212203</v>
      </c>
    </row>
    <row r="91" spans="1:14">
      <c r="A91" s="102">
        <v>40387</v>
      </c>
      <c r="B91" t="s">
        <v>163</v>
      </c>
      <c r="C91">
        <v>11.685</v>
      </c>
      <c r="D91">
        <v>302.75099999999998</v>
      </c>
      <c r="E91">
        <v>30.65</v>
      </c>
      <c r="F91">
        <v>5984</v>
      </c>
      <c r="G91">
        <v>18.2</v>
      </c>
      <c r="I91" s="103">
        <f t="shared" si="8"/>
        <v>102.84863254937574</v>
      </c>
      <c r="J91" s="104">
        <f t="shared" si="11"/>
        <v>21.495364202819527</v>
      </c>
      <c r="K91" s="76">
        <f t="shared" si="9"/>
        <v>215.2620788501639</v>
      </c>
      <c r="L91" s="76">
        <f t="shared" si="12"/>
        <v>161.46028326170017</v>
      </c>
      <c r="M91" s="103">
        <f t="shared" si="10"/>
        <v>8.1760405412298454</v>
      </c>
      <c r="N91" s="103">
        <f t="shared" si="13"/>
        <v>255.50126691343266</v>
      </c>
    </row>
    <row r="92" spans="1:14">
      <c r="A92" s="102">
        <v>40387</v>
      </c>
      <c r="B92" t="s">
        <v>164</v>
      </c>
      <c r="C92">
        <v>11.852</v>
      </c>
      <c r="D92">
        <v>301.70600000000002</v>
      </c>
      <c r="E92">
        <v>30.69</v>
      </c>
      <c r="F92">
        <v>5987</v>
      </c>
      <c r="G92">
        <v>18.2</v>
      </c>
      <c r="I92" s="103">
        <f t="shared" si="8"/>
        <v>102.49353854406012</v>
      </c>
      <c r="J92" s="104">
        <f t="shared" si="11"/>
        <v>21.421149555708563</v>
      </c>
      <c r="K92" s="76">
        <f t="shared" si="9"/>
        <v>214.51886747363173</v>
      </c>
      <c r="L92" s="76">
        <f t="shared" si="12"/>
        <v>160.90282734554816</v>
      </c>
      <c r="M92" s="103">
        <f t="shared" si="10"/>
        <v>8.147812037734532</v>
      </c>
      <c r="N92" s="103">
        <f t="shared" si="13"/>
        <v>254.61912617920413</v>
      </c>
    </row>
    <row r="93" spans="1:14">
      <c r="A93" s="102">
        <v>40387</v>
      </c>
      <c r="B93" t="s">
        <v>165</v>
      </c>
      <c r="C93">
        <v>12.019</v>
      </c>
      <c r="D93">
        <v>303.01299999999998</v>
      </c>
      <c r="E93">
        <v>30.64</v>
      </c>
      <c r="F93">
        <v>5990</v>
      </c>
      <c r="G93">
        <v>18.2</v>
      </c>
      <c r="I93" s="103">
        <f t="shared" si="8"/>
        <v>102.93762373585817</v>
      </c>
      <c r="J93" s="104">
        <f t="shared" si="11"/>
        <v>21.513963360794357</v>
      </c>
      <c r="K93" s="76">
        <f t="shared" si="9"/>
        <v>215.44833730909244</v>
      </c>
      <c r="L93" s="76">
        <f t="shared" si="12"/>
        <v>161.5999889808827</v>
      </c>
      <c r="M93" s="103">
        <f t="shared" si="10"/>
        <v>8.1831149721722589</v>
      </c>
      <c r="N93" s="103">
        <f t="shared" si="13"/>
        <v>255.72234288038308</v>
      </c>
    </row>
    <row r="94" spans="1:14">
      <c r="A94" s="102">
        <v>40387</v>
      </c>
      <c r="B94" t="s">
        <v>166</v>
      </c>
      <c r="C94">
        <v>12.186</v>
      </c>
      <c r="D94">
        <v>300.92500000000001</v>
      </c>
      <c r="E94">
        <v>30.72</v>
      </c>
      <c r="F94">
        <v>5990</v>
      </c>
      <c r="G94">
        <v>18.2</v>
      </c>
      <c r="I94" s="103">
        <f t="shared" si="8"/>
        <v>102.2281291551091</v>
      </c>
      <c r="J94" s="104">
        <f t="shared" si="11"/>
        <v>21.365678993417802</v>
      </c>
      <c r="K94" s="76">
        <f t="shared" si="9"/>
        <v>213.96336590403607</v>
      </c>
      <c r="L94" s="76">
        <f t="shared" si="12"/>
        <v>160.48616575211597</v>
      </c>
      <c r="M94" s="103">
        <f t="shared" si="10"/>
        <v>8.1267130899867848</v>
      </c>
      <c r="N94" s="103">
        <f t="shared" si="13"/>
        <v>253.95978406208701</v>
      </c>
    </row>
    <row r="95" spans="1:14">
      <c r="A95" s="102">
        <v>40387</v>
      </c>
      <c r="B95" t="s">
        <v>167</v>
      </c>
      <c r="C95">
        <v>12.353</v>
      </c>
      <c r="D95">
        <v>301.185</v>
      </c>
      <c r="E95">
        <v>30.71</v>
      </c>
      <c r="F95">
        <v>5996</v>
      </c>
      <c r="G95">
        <v>18.2</v>
      </c>
      <c r="I95" s="103">
        <f t="shared" si="8"/>
        <v>102.31651240387687</v>
      </c>
      <c r="J95" s="104">
        <f t="shared" si="11"/>
        <v>21.384151092410267</v>
      </c>
      <c r="K95" s="76">
        <f t="shared" si="9"/>
        <v>214.14835194997255</v>
      </c>
      <c r="L95" s="76">
        <f t="shared" si="12"/>
        <v>160.62491708043123</v>
      </c>
      <c r="M95" s="103">
        <f t="shared" si="10"/>
        <v>8.1337391923974707</v>
      </c>
      <c r="N95" s="103">
        <f t="shared" si="13"/>
        <v>254.17934976242097</v>
      </c>
    </row>
    <row r="96" spans="1:14">
      <c r="A96" s="102">
        <v>40387</v>
      </c>
      <c r="B96" t="s">
        <v>168</v>
      </c>
      <c r="C96">
        <v>12.52</v>
      </c>
      <c r="D96">
        <v>300.14600000000002</v>
      </c>
      <c r="E96">
        <v>30.75</v>
      </c>
      <c r="F96">
        <v>5997</v>
      </c>
      <c r="G96">
        <v>18.2</v>
      </c>
      <c r="I96" s="103">
        <f t="shared" si="8"/>
        <v>101.9634973472659</v>
      </c>
      <c r="J96" s="104">
        <f t="shared" si="11"/>
        <v>21.310370945578569</v>
      </c>
      <c r="K96" s="76">
        <f t="shared" si="9"/>
        <v>213.40949181087439</v>
      </c>
      <c r="L96" s="76">
        <f t="shared" si="12"/>
        <v>160.07072486976972</v>
      </c>
      <c r="M96" s="103">
        <f t="shared" si="10"/>
        <v>8.1056759567182759</v>
      </c>
      <c r="N96" s="103">
        <f t="shared" si="13"/>
        <v>253.30237364744613</v>
      </c>
    </row>
    <row r="97" spans="1:14">
      <c r="A97" s="102">
        <v>40387</v>
      </c>
      <c r="B97" t="s">
        <v>169</v>
      </c>
      <c r="C97">
        <v>12.686999999999999</v>
      </c>
      <c r="D97">
        <v>304.06400000000002</v>
      </c>
      <c r="E97">
        <v>30.6</v>
      </c>
      <c r="F97">
        <v>5990</v>
      </c>
      <c r="G97">
        <v>18.2</v>
      </c>
      <c r="I97" s="103">
        <f t="shared" si="8"/>
        <v>103.29446262611727</v>
      </c>
      <c r="J97" s="104">
        <f t="shared" si="11"/>
        <v>21.588542688858507</v>
      </c>
      <c r="K97" s="76">
        <f t="shared" si="9"/>
        <v>216.19520072796075</v>
      </c>
      <c r="L97" s="76">
        <f t="shared" si="12"/>
        <v>162.1601841616243</v>
      </c>
      <c r="M97" s="103">
        <f t="shared" si="10"/>
        <v>8.2114821867975536</v>
      </c>
      <c r="N97" s="103">
        <f t="shared" si="13"/>
        <v>256.60881833742354</v>
      </c>
    </row>
    <row r="98" spans="1:14">
      <c r="A98" s="102">
        <v>40387</v>
      </c>
      <c r="B98" t="s">
        <v>170</v>
      </c>
      <c r="C98">
        <v>12.853</v>
      </c>
      <c r="D98">
        <v>302.22800000000001</v>
      </c>
      <c r="E98">
        <v>30.67</v>
      </c>
      <c r="F98">
        <v>5991</v>
      </c>
      <c r="G98">
        <v>18.2</v>
      </c>
      <c r="I98" s="103">
        <f t="shared" si="8"/>
        <v>102.67091162491721</v>
      </c>
      <c r="J98" s="104">
        <f t="shared" si="11"/>
        <v>21.458220529607697</v>
      </c>
      <c r="K98" s="76">
        <f t="shared" si="9"/>
        <v>214.89010914375342</v>
      </c>
      <c r="L98" s="76">
        <f t="shared" si="12"/>
        <v>161.18128226680773</v>
      </c>
      <c r="M98" s="103">
        <f t="shared" si="10"/>
        <v>8.1619124634189877</v>
      </c>
      <c r="N98" s="103">
        <f t="shared" si="13"/>
        <v>255.05976448184336</v>
      </c>
    </row>
    <row r="99" spans="1:14">
      <c r="A99" s="102">
        <v>40387</v>
      </c>
      <c r="B99" t="s">
        <v>171</v>
      </c>
      <c r="C99">
        <v>13.02</v>
      </c>
      <c r="D99">
        <v>304.06400000000002</v>
      </c>
      <c r="E99">
        <v>30.6</v>
      </c>
      <c r="F99">
        <v>5996</v>
      </c>
      <c r="G99">
        <v>18.2</v>
      </c>
      <c r="I99" s="103">
        <f t="shared" si="8"/>
        <v>103.29446262611727</v>
      </c>
      <c r="J99" s="104">
        <f t="shared" si="11"/>
        <v>21.588542688858507</v>
      </c>
      <c r="K99" s="76">
        <f t="shared" si="9"/>
        <v>216.19520072796075</v>
      </c>
      <c r="L99" s="76">
        <f t="shared" si="12"/>
        <v>162.1601841616243</v>
      </c>
      <c r="M99" s="103">
        <f t="shared" si="10"/>
        <v>8.2114821867975536</v>
      </c>
      <c r="N99" s="103">
        <f t="shared" si="13"/>
        <v>256.60881833742354</v>
      </c>
    </row>
    <row r="100" spans="1:14">
      <c r="A100" s="102">
        <v>40387</v>
      </c>
      <c r="B100" t="s">
        <v>172</v>
      </c>
      <c r="C100">
        <v>13.186999999999999</v>
      </c>
      <c r="D100">
        <v>301.70600000000002</v>
      </c>
      <c r="E100">
        <v>30.69</v>
      </c>
      <c r="F100">
        <v>5996</v>
      </c>
      <c r="G100">
        <v>18.2</v>
      </c>
      <c r="I100" s="103">
        <f t="shared" si="8"/>
        <v>102.49353854406012</v>
      </c>
      <c r="J100" s="104">
        <f t="shared" si="11"/>
        <v>21.421149555708563</v>
      </c>
      <c r="K100" s="76">
        <f t="shared" si="9"/>
        <v>214.51886747363173</v>
      </c>
      <c r="L100" s="76">
        <f t="shared" si="12"/>
        <v>160.90282734554816</v>
      </c>
      <c r="M100" s="103">
        <f t="shared" si="10"/>
        <v>8.147812037734532</v>
      </c>
      <c r="N100" s="103">
        <f t="shared" si="13"/>
        <v>254.61912617920413</v>
      </c>
    </row>
    <row r="101" spans="1:14">
      <c r="A101" s="102">
        <v>40387</v>
      </c>
      <c r="B101" t="s">
        <v>173</v>
      </c>
      <c r="C101">
        <v>13.353999999999999</v>
      </c>
      <c r="D101">
        <v>302.63299999999998</v>
      </c>
      <c r="E101">
        <v>30.61</v>
      </c>
      <c r="F101">
        <v>5989</v>
      </c>
      <c r="G101">
        <v>18.3</v>
      </c>
      <c r="I101" s="103">
        <f t="shared" si="8"/>
        <v>103.01782496289476</v>
      </c>
      <c r="J101" s="104">
        <f t="shared" si="11"/>
        <v>21.530725417245002</v>
      </c>
      <c r="K101" s="76">
        <f t="shared" si="9"/>
        <v>215.58773791074884</v>
      </c>
      <c r="L101" s="76">
        <f t="shared" si="12"/>
        <v>161.70454831966879</v>
      </c>
      <c r="M101" s="103">
        <f t="shared" si="10"/>
        <v>8.173989106206287</v>
      </c>
      <c r="N101" s="103">
        <f t="shared" si="13"/>
        <v>255.43715956894647</v>
      </c>
    </row>
    <row r="102" spans="1:14">
      <c r="A102" s="102">
        <v>40387</v>
      </c>
      <c r="B102" t="s">
        <v>174</v>
      </c>
      <c r="C102">
        <v>13.521000000000001</v>
      </c>
      <c r="D102">
        <v>300.80599999999998</v>
      </c>
      <c r="E102">
        <v>30.68</v>
      </c>
      <c r="F102">
        <v>6002</v>
      </c>
      <c r="G102">
        <v>18.3</v>
      </c>
      <c r="I102" s="103">
        <f t="shared" si="8"/>
        <v>102.39597799156566</v>
      </c>
      <c r="J102" s="104">
        <f t="shared" si="11"/>
        <v>21.40075940023722</v>
      </c>
      <c r="K102" s="76">
        <f t="shared" si="9"/>
        <v>214.28638465538961</v>
      </c>
      <c r="L102" s="76">
        <f t="shared" si="12"/>
        <v>160.72845040982705</v>
      </c>
      <c r="M102" s="103">
        <f t="shared" si="10"/>
        <v>8.1246484181146652</v>
      </c>
      <c r="N102" s="103">
        <f t="shared" si="13"/>
        <v>253.89526306608329</v>
      </c>
    </row>
    <row r="103" spans="1:14">
      <c r="A103" s="102">
        <v>40387</v>
      </c>
      <c r="B103" t="s">
        <v>175</v>
      </c>
      <c r="C103">
        <v>13.688000000000001</v>
      </c>
      <c r="D103">
        <v>302.10899999999998</v>
      </c>
      <c r="E103">
        <v>30.63</v>
      </c>
      <c r="F103">
        <v>6002</v>
      </c>
      <c r="G103">
        <v>18.3</v>
      </c>
      <c r="I103" s="103">
        <f t="shared" si="8"/>
        <v>102.83971866263595</v>
      </c>
      <c r="J103" s="104">
        <f t="shared" si="11"/>
        <v>21.493501200490911</v>
      </c>
      <c r="K103" s="76">
        <f t="shared" si="9"/>
        <v>215.21501081818715</v>
      </c>
      <c r="L103" s="76">
        <f t="shared" si="12"/>
        <v>161.42497923687549</v>
      </c>
      <c r="M103" s="103">
        <f t="shared" si="10"/>
        <v>8.1598571930292572</v>
      </c>
      <c r="N103" s="103">
        <f t="shared" si="13"/>
        <v>254.99553728216429</v>
      </c>
    </row>
    <row r="104" spans="1:14">
      <c r="A104" s="102">
        <v>40387</v>
      </c>
      <c r="B104" t="s">
        <v>176</v>
      </c>
      <c r="C104">
        <v>13.855</v>
      </c>
      <c r="D104">
        <v>300.54599999999999</v>
      </c>
      <c r="E104">
        <v>30.69</v>
      </c>
      <c r="F104">
        <v>5996</v>
      </c>
      <c r="G104">
        <v>18.3</v>
      </c>
      <c r="I104" s="103">
        <f t="shared" si="8"/>
        <v>102.30749039441747</v>
      </c>
      <c r="J104" s="104">
        <f t="shared" si="11"/>
        <v>21.382265492433248</v>
      </c>
      <c r="K104" s="76">
        <f t="shared" si="9"/>
        <v>214.10120465465474</v>
      </c>
      <c r="L104" s="76">
        <f t="shared" si="12"/>
        <v>160.58955360304731</v>
      </c>
      <c r="M104" s="103">
        <f t="shared" si="10"/>
        <v>8.1176273355458584</v>
      </c>
      <c r="N104" s="103">
        <f t="shared" si="13"/>
        <v>253.67585423580806</v>
      </c>
    </row>
    <row r="105" spans="1:14">
      <c r="A105" s="102">
        <v>40387</v>
      </c>
      <c r="B105" t="s">
        <v>177</v>
      </c>
      <c r="C105">
        <v>14.022</v>
      </c>
      <c r="D105">
        <v>303.15699999999998</v>
      </c>
      <c r="E105">
        <v>30.59</v>
      </c>
      <c r="F105">
        <v>5996</v>
      </c>
      <c r="G105">
        <v>18.3</v>
      </c>
      <c r="I105" s="103">
        <f t="shared" si="8"/>
        <v>103.1962812155701</v>
      </c>
      <c r="J105" s="104">
        <f t="shared" si="11"/>
        <v>21.568022774054146</v>
      </c>
      <c r="K105" s="76">
        <f t="shared" si="9"/>
        <v>215.96119735666673</v>
      </c>
      <c r="L105" s="76">
        <f t="shared" si="12"/>
        <v>161.98466671417074</v>
      </c>
      <c r="M105" s="103">
        <f t="shared" si="10"/>
        <v>8.1881487864929561</v>
      </c>
      <c r="N105" s="103">
        <f t="shared" si="13"/>
        <v>255.87964957790487</v>
      </c>
    </row>
    <row r="106" spans="1:14">
      <c r="A106" s="102">
        <v>40387</v>
      </c>
      <c r="B106" t="s">
        <v>178</v>
      </c>
      <c r="C106">
        <v>14.189</v>
      </c>
      <c r="D106">
        <v>297.95999999999998</v>
      </c>
      <c r="E106">
        <v>30.79</v>
      </c>
      <c r="F106">
        <v>6007</v>
      </c>
      <c r="G106">
        <v>18.3</v>
      </c>
      <c r="I106" s="103">
        <f t="shared" si="8"/>
        <v>101.42735796906737</v>
      </c>
      <c r="J106" s="104">
        <f t="shared" si="11"/>
        <v>21.198317815535077</v>
      </c>
      <c r="K106" s="76">
        <f t="shared" si="9"/>
        <v>212.25933157384105</v>
      </c>
      <c r="L106" s="76">
        <f t="shared" si="12"/>
        <v>159.20803136304664</v>
      </c>
      <c r="M106" s="103">
        <f t="shared" si="10"/>
        <v>8.0477928883575007</v>
      </c>
      <c r="N106" s="103">
        <f t="shared" si="13"/>
        <v>251.49352776117189</v>
      </c>
    </row>
    <row r="107" spans="1:14">
      <c r="A107" s="102">
        <v>40387</v>
      </c>
      <c r="B107" t="s">
        <v>179</v>
      </c>
      <c r="C107">
        <v>14.356</v>
      </c>
      <c r="D107">
        <v>301.58699999999999</v>
      </c>
      <c r="E107">
        <v>30.65</v>
      </c>
      <c r="F107">
        <v>6012</v>
      </c>
      <c r="G107">
        <v>18.3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102.66196140524391</v>
      </c>
      <c r="J107" s="104">
        <f t="shared" si="11"/>
        <v>21.456349933695979</v>
      </c>
      <c r="K107" s="76">
        <f>($B$9-EXP(52.57-6690.9/(273.15+G107)-4.681*LN(273.15+G107)))*I107/100*0.2095</f>
        <v>214.84301417554619</v>
      </c>
      <c r="L107" s="76">
        <f t="shared" si="12"/>
        <v>161.14595803809286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8.145752974793286</v>
      </c>
      <c r="N107" s="103">
        <f t="shared" si="13"/>
        <v>254.55478046229018</v>
      </c>
    </row>
    <row r="108" spans="1:14">
      <c r="A108" s="102">
        <v>40387</v>
      </c>
      <c r="B108" t="s">
        <v>180</v>
      </c>
      <c r="C108">
        <v>14.523</v>
      </c>
      <c r="D108">
        <v>298.733</v>
      </c>
      <c r="E108">
        <v>30.76</v>
      </c>
      <c r="F108">
        <v>5998</v>
      </c>
      <c r="G108">
        <v>18.3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101.69049524218676</v>
      </c>
      <c r="J108" s="104">
        <f t="shared" si="11"/>
        <v>21.253313505617029</v>
      </c>
      <c r="K108" s="76">
        <f>($B$9-EXP(52.57-6690.9/(273.15+G108)-4.681*LN(273.15+G108)))*I108/100*0.2095</f>
        <v>212.81000491112266</v>
      </c>
      <c r="L108" s="76">
        <f t="shared" si="12"/>
        <v>159.62107147441731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8.0686716169143242</v>
      </c>
      <c r="N108" s="103">
        <f t="shared" si="13"/>
        <v>252.14598802857265</v>
      </c>
    </row>
    <row r="109" spans="1:14">
      <c r="A109" s="102">
        <v>40387</v>
      </c>
      <c r="B109" t="s">
        <v>181</v>
      </c>
      <c r="C109">
        <v>14.689</v>
      </c>
      <c r="D109">
        <v>300.54599999999999</v>
      </c>
      <c r="E109">
        <v>30.69</v>
      </c>
      <c r="F109">
        <v>6018</v>
      </c>
      <c r="G109">
        <v>18.3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102.30749039441747</v>
      </c>
      <c r="J109" s="104">
        <f t="shared" si="11"/>
        <v>21.382265492433248</v>
      </c>
      <c r="K109" s="76">
        <f>($B$9-EXP(52.57-6690.9/(273.15+G109)-4.681*LN(273.15+G109)))*I109/100*0.2095</f>
        <v>214.10120465465474</v>
      </c>
      <c r="L109" s="76">
        <f t="shared" si="12"/>
        <v>160.58955360304731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8.1176273355458584</v>
      </c>
      <c r="N109" s="103">
        <f t="shared" si="13"/>
        <v>253.67585423580806</v>
      </c>
    </row>
    <row r="110" spans="1:14">
      <c r="A110" s="102">
        <v>40387</v>
      </c>
      <c r="B110" t="s">
        <v>182</v>
      </c>
      <c r="C110">
        <v>14.856</v>
      </c>
      <c r="D110">
        <v>300.02699999999999</v>
      </c>
      <c r="E110">
        <v>30.71</v>
      </c>
      <c r="F110">
        <v>5999</v>
      </c>
      <c r="G110">
        <v>18.3</v>
      </c>
      <c r="I110" s="103">
        <f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102.13077483541169</v>
      </c>
      <c r="J110" s="104">
        <f t="shared" si="11"/>
        <v>21.345331940601042</v>
      </c>
      <c r="K110" s="76">
        <f>($B$9-EXP(52.57-6690.9/(273.15+G110)-4.681*LN(273.15+G110)))*I110/100*0.2095</f>
        <v>213.73138799784397</v>
      </c>
      <c r="L110" s="76">
        <f t="shared" si="12"/>
        <v>160.31216753262325</v>
      </c>
      <c r="M110" s="103">
        <f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8.1036057712706384</v>
      </c>
      <c r="N110" s="103">
        <f t="shared" si="13"/>
        <v>253.23768035220746</v>
      </c>
    </row>
    <row r="111" spans="1:14">
      <c r="A111" s="102">
        <v>40387</v>
      </c>
      <c r="B111" t="s">
        <v>183</v>
      </c>
      <c r="C111">
        <v>15.023</v>
      </c>
      <c r="D111">
        <v>299.76799999999997</v>
      </c>
      <c r="E111">
        <v>30.72</v>
      </c>
      <c r="F111">
        <v>6002</v>
      </c>
      <c r="G111">
        <v>18.3</v>
      </c>
      <c r="I111" s="103">
        <f t="shared" ref="I111:I174" si="14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SQRT((POWER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WER(($H$13+($B$15*(G111-$E$8))),2))*((TAN(E111*PI()/180))/(TAN(($B$7+($B$14*(G111-$E$7)))*PI()/180))-1))))/(2*((TAN(E111*PI()/180))/(TAN(($B$7+($B$14*(G111-$E$7)))*PI()/180))*1/$B$16*POWER(($H$13+($B$15*(G111-$E$8))),2)))</f>
        <v>102.04254664886638</v>
      </c>
      <c r="J111" s="104">
        <f t="shared" si="11"/>
        <v>21.326892249613071</v>
      </c>
      <c r="K111" s="76">
        <f t="shared" ref="K111:K174" si="15">($B$9-EXP(52.57-6690.9/(273.15+G111)-4.681*LN(273.15+G111)))*I111/100*0.2095</f>
        <v>213.54675087155908</v>
      </c>
      <c r="L111" s="76">
        <f t="shared" si="12"/>
        <v>160.17367791629218</v>
      </c>
      <c r="M111" s="103">
        <f t="shared" ref="M111:M174" si="16">(($B$9-EXP(52.57-6690.9/(273.15+G111)-4.681*LN(273.15+G111)))/1013)*I111/100*0.2095*((49-1.335*G111+0.02759*POWER(G111,2)-0.0003235*POWER(G111,3)+0.000001614*POWER(G111,4))
-($J$16*(5.516*10^-1-1.759*10^-2*G111+2.253*10^-4*POWER(G111,2)-2.654*10^-7*POWER(G111,3)+5.363*10^-8*POWER(G111,4))))*32/22.414</f>
        <v>8.096605271736296</v>
      </c>
      <c r="N111" s="103">
        <f t="shared" si="13"/>
        <v>253.01891474175926</v>
      </c>
    </row>
    <row r="112" spans="1:14">
      <c r="A112" s="102">
        <v>40387</v>
      </c>
      <c r="B112" t="s">
        <v>184</v>
      </c>
      <c r="C112">
        <v>15.19</v>
      </c>
      <c r="D112">
        <v>296.93299999999999</v>
      </c>
      <c r="E112">
        <v>30.83</v>
      </c>
      <c r="F112">
        <v>6003</v>
      </c>
      <c r="G112">
        <v>18.3</v>
      </c>
      <c r="I112" s="103">
        <f t="shared" si="14"/>
        <v>101.07770427791777</v>
      </c>
      <c r="J112" s="104">
        <f t="shared" si="11"/>
        <v>21.125240194084814</v>
      </c>
      <c r="K112" s="76">
        <f t="shared" si="15"/>
        <v>211.52760336705515</v>
      </c>
      <c r="L112" s="76">
        <f t="shared" si="12"/>
        <v>158.65918855631864</v>
      </c>
      <c r="M112" s="103">
        <f t="shared" si="16"/>
        <v>8.0200494812002336</v>
      </c>
      <c r="N112" s="103">
        <f t="shared" si="13"/>
        <v>250.6265462875073</v>
      </c>
    </row>
    <row r="113" spans="1:14">
      <c r="A113" s="102">
        <v>40387</v>
      </c>
      <c r="B113" t="s">
        <v>185</v>
      </c>
      <c r="C113">
        <v>15.356999999999999</v>
      </c>
      <c r="D113">
        <v>301.06599999999997</v>
      </c>
      <c r="E113">
        <v>30.67</v>
      </c>
      <c r="F113">
        <v>6008</v>
      </c>
      <c r="G113">
        <v>18.3</v>
      </c>
      <c r="I113" s="103">
        <f t="shared" si="14"/>
        <v>102.48455228388224</v>
      </c>
      <c r="J113" s="104">
        <f t="shared" si="11"/>
        <v>21.419271427331388</v>
      </c>
      <c r="K113" s="76">
        <f t="shared" si="15"/>
        <v>214.47174608506893</v>
      </c>
      <c r="L113" s="76">
        <f t="shared" si="12"/>
        <v>160.86748329988217</v>
      </c>
      <c r="M113" s="103">
        <f t="shared" si="16"/>
        <v>8.1316763795450928</v>
      </c>
      <c r="N113" s="103">
        <f t="shared" si="13"/>
        <v>254.11488686078414</v>
      </c>
    </row>
    <row r="114" spans="1:14">
      <c r="A114" s="102">
        <v>40387</v>
      </c>
      <c r="B114" t="s">
        <v>186</v>
      </c>
      <c r="C114">
        <v>15.523999999999999</v>
      </c>
      <c r="D114">
        <v>299.11099999999999</v>
      </c>
      <c r="E114">
        <v>30.79</v>
      </c>
      <c r="F114">
        <v>6010</v>
      </c>
      <c r="G114">
        <v>18.2</v>
      </c>
      <c r="I114" s="103">
        <f t="shared" si="14"/>
        <v>101.61185928531962</v>
      </c>
      <c r="J114" s="104">
        <f t="shared" si="11"/>
        <v>21.2368785906318</v>
      </c>
      <c r="K114" s="76">
        <f t="shared" si="15"/>
        <v>212.67351372014909</v>
      </c>
      <c r="L114" s="76">
        <f t="shared" si="12"/>
        <v>159.51869437913405</v>
      </c>
      <c r="M114" s="103">
        <f t="shared" si="16"/>
        <v>8.0777221864147979</v>
      </c>
      <c r="N114" s="103">
        <f t="shared" si="13"/>
        <v>252.42881832546243</v>
      </c>
    </row>
    <row r="115" spans="1:14">
      <c r="A115" s="102">
        <v>40387</v>
      </c>
      <c r="B115" t="s">
        <v>187</v>
      </c>
      <c r="C115">
        <v>15.691000000000001</v>
      </c>
      <c r="D115">
        <v>301.70600000000002</v>
      </c>
      <c r="E115">
        <v>30.69</v>
      </c>
      <c r="F115">
        <v>6007</v>
      </c>
      <c r="G115">
        <v>18.2</v>
      </c>
      <c r="I115" s="103">
        <f t="shared" si="14"/>
        <v>102.49353854406012</v>
      </c>
      <c r="J115" s="104">
        <f t="shared" si="11"/>
        <v>21.421149555708563</v>
      </c>
      <c r="K115" s="76">
        <f t="shared" si="15"/>
        <v>214.51886747363173</v>
      </c>
      <c r="L115" s="76">
        <f t="shared" si="12"/>
        <v>160.90282734554816</v>
      </c>
      <c r="M115" s="103">
        <f t="shared" si="16"/>
        <v>8.147812037734532</v>
      </c>
      <c r="N115" s="103">
        <f t="shared" si="13"/>
        <v>254.61912617920413</v>
      </c>
    </row>
    <row r="116" spans="1:14">
      <c r="A116" s="102">
        <v>40387</v>
      </c>
      <c r="B116" t="s">
        <v>188</v>
      </c>
      <c r="C116">
        <v>15.858000000000001</v>
      </c>
      <c r="D116">
        <v>301.44499999999999</v>
      </c>
      <c r="E116">
        <v>30.7</v>
      </c>
      <c r="F116">
        <v>6000</v>
      </c>
      <c r="G116">
        <v>18.2</v>
      </c>
      <c r="I116" s="103">
        <f t="shared" si="14"/>
        <v>102.40498216271205</v>
      </c>
      <c r="J116" s="104">
        <f t="shared" si="11"/>
        <v>21.402641272006818</v>
      </c>
      <c r="K116" s="76">
        <f t="shared" si="15"/>
        <v>214.33351906138833</v>
      </c>
      <c r="L116" s="76">
        <f t="shared" si="12"/>
        <v>160.7638042193999</v>
      </c>
      <c r="M116" s="103">
        <f t="shared" si="16"/>
        <v>8.1407721720003998</v>
      </c>
      <c r="N116" s="103">
        <f t="shared" si="13"/>
        <v>254.3991303750125</v>
      </c>
    </row>
    <row r="117" spans="1:14">
      <c r="A117" s="102">
        <v>40387</v>
      </c>
      <c r="B117" t="s">
        <v>189</v>
      </c>
      <c r="C117">
        <v>16.024999999999999</v>
      </c>
      <c r="D117">
        <v>298.59500000000003</v>
      </c>
      <c r="E117">
        <v>30.81</v>
      </c>
      <c r="F117">
        <v>6007</v>
      </c>
      <c r="G117">
        <v>18.2</v>
      </c>
      <c r="I117" s="103">
        <f t="shared" si="14"/>
        <v>101.43655439846069</v>
      </c>
      <c r="J117" s="104">
        <f t="shared" si="11"/>
        <v>21.200239869278281</v>
      </c>
      <c r="K117" s="76">
        <f t="shared" si="15"/>
        <v>212.30660077787218</v>
      </c>
      <c r="L117" s="76">
        <f t="shared" si="12"/>
        <v>159.24348627973791</v>
      </c>
      <c r="M117" s="103">
        <f t="shared" si="16"/>
        <v>8.063786173591815</v>
      </c>
      <c r="N117" s="103">
        <f t="shared" si="13"/>
        <v>251.99331792474422</v>
      </c>
    </row>
    <row r="118" spans="1:14">
      <c r="A118" s="102">
        <v>40387</v>
      </c>
      <c r="B118" t="s">
        <v>190</v>
      </c>
      <c r="C118">
        <v>16.192</v>
      </c>
      <c r="D118">
        <v>297.56599999999997</v>
      </c>
      <c r="E118">
        <v>30.85</v>
      </c>
      <c r="F118">
        <v>6006</v>
      </c>
      <c r="G118">
        <v>18.2</v>
      </c>
      <c r="I118" s="103">
        <f t="shared" si="14"/>
        <v>101.08696847840076</v>
      </c>
      <c r="J118" s="104">
        <f t="shared" si="11"/>
        <v>21.127176411985758</v>
      </c>
      <c r="K118" s="76">
        <f t="shared" si="15"/>
        <v>211.57491781793865</v>
      </c>
      <c r="L118" s="76">
        <f t="shared" si="12"/>
        <v>158.69467741103392</v>
      </c>
      <c r="M118" s="103">
        <f t="shared" si="16"/>
        <v>8.0359955400733671</v>
      </c>
      <c r="N118" s="103">
        <f t="shared" si="13"/>
        <v>251.12486062729272</v>
      </c>
    </row>
    <row r="119" spans="1:14">
      <c r="A119" s="102">
        <v>40387</v>
      </c>
      <c r="B119" t="s">
        <v>191</v>
      </c>
      <c r="C119">
        <v>16.359000000000002</v>
      </c>
      <c r="D119">
        <v>300.14600000000002</v>
      </c>
      <c r="E119">
        <v>30.75</v>
      </c>
      <c r="F119">
        <v>6019</v>
      </c>
      <c r="G119">
        <v>18.2</v>
      </c>
      <c r="I119" s="103">
        <f t="shared" si="14"/>
        <v>101.9634973472659</v>
      </c>
      <c r="J119" s="104">
        <f t="shared" si="11"/>
        <v>21.310370945578569</v>
      </c>
      <c r="K119" s="76">
        <f t="shared" si="15"/>
        <v>213.40949181087439</v>
      </c>
      <c r="L119" s="76">
        <f t="shared" si="12"/>
        <v>160.07072486976972</v>
      </c>
      <c r="M119" s="103">
        <f t="shared" si="16"/>
        <v>8.1056759567182759</v>
      </c>
      <c r="N119" s="103">
        <f t="shared" si="13"/>
        <v>253.30237364744613</v>
      </c>
    </row>
    <row r="120" spans="1:14">
      <c r="A120" s="102">
        <v>40387</v>
      </c>
      <c r="B120" t="s">
        <v>192</v>
      </c>
      <c r="C120">
        <v>16.524999999999999</v>
      </c>
      <c r="D120">
        <v>299.887</v>
      </c>
      <c r="E120">
        <v>30.76</v>
      </c>
      <c r="F120">
        <v>6007</v>
      </c>
      <c r="G120">
        <v>18.2</v>
      </c>
      <c r="I120" s="103">
        <f t="shared" si="14"/>
        <v>101.87545901765951</v>
      </c>
      <c r="J120" s="104">
        <f t="shared" si="11"/>
        <v>21.291970934690834</v>
      </c>
      <c r="K120" s="76">
        <f t="shared" si="15"/>
        <v>213.22522768037692</v>
      </c>
      <c r="L120" s="76">
        <f t="shared" si="12"/>
        <v>159.93251502405971</v>
      </c>
      <c r="M120" s="103">
        <f t="shared" si="16"/>
        <v>8.098677273953113</v>
      </c>
      <c r="N120" s="103">
        <f t="shared" si="13"/>
        <v>253.08366481103479</v>
      </c>
    </row>
    <row r="121" spans="1:14">
      <c r="A121" s="102">
        <v>40387</v>
      </c>
      <c r="B121" t="s">
        <v>193</v>
      </c>
      <c r="C121">
        <v>16.692</v>
      </c>
      <c r="D121">
        <v>298.85199999999998</v>
      </c>
      <c r="E121">
        <v>30.8</v>
      </c>
      <c r="F121">
        <v>6020</v>
      </c>
      <c r="G121">
        <v>18.2</v>
      </c>
      <c r="I121" s="103">
        <f t="shared" si="14"/>
        <v>101.52416408910625</v>
      </c>
      <c r="J121" s="104">
        <f t="shared" si="11"/>
        <v>21.218550294623206</v>
      </c>
      <c r="K121" s="76">
        <f t="shared" si="15"/>
        <v>212.48996776747927</v>
      </c>
      <c r="L121" s="76">
        <f t="shared" si="12"/>
        <v>159.38102321258251</v>
      </c>
      <c r="M121" s="103">
        <f t="shared" si="16"/>
        <v>8.0707507813339614</v>
      </c>
      <c r="N121" s="103">
        <f t="shared" si="13"/>
        <v>252.2109619166863</v>
      </c>
    </row>
    <row r="122" spans="1:14">
      <c r="A122" s="102">
        <v>40387</v>
      </c>
      <c r="B122" t="s">
        <v>194</v>
      </c>
      <c r="C122">
        <v>16.859000000000002</v>
      </c>
      <c r="D122">
        <v>299.11099999999999</v>
      </c>
      <c r="E122">
        <v>30.79</v>
      </c>
      <c r="F122">
        <v>6012</v>
      </c>
      <c r="G122">
        <v>18.2</v>
      </c>
      <c r="I122" s="103">
        <f t="shared" si="14"/>
        <v>101.61185928531962</v>
      </c>
      <c r="J122" s="104">
        <f t="shared" si="11"/>
        <v>21.2368785906318</v>
      </c>
      <c r="K122" s="76">
        <f t="shared" si="15"/>
        <v>212.67351372014909</v>
      </c>
      <c r="L122" s="76">
        <f t="shared" si="12"/>
        <v>159.51869437913405</v>
      </c>
      <c r="M122" s="103">
        <f t="shared" si="16"/>
        <v>8.0777221864147979</v>
      </c>
      <c r="N122" s="103">
        <f t="shared" si="13"/>
        <v>252.42881832546243</v>
      </c>
    </row>
    <row r="123" spans="1:14">
      <c r="A123" s="102">
        <v>40387</v>
      </c>
      <c r="B123" t="s">
        <v>195</v>
      </c>
      <c r="C123">
        <v>17.026</v>
      </c>
      <c r="D123">
        <v>299.62799999999999</v>
      </c>
      <c r="E123">
        <v>30.77</v>
      </c>
      <c r="F123">
        <v>6018</v>
      </c>
      <c r="G123">
        <v>18.2</v>
      </c>
      <c r="I123" s="103">
        <f t="shared" si="14"/>
        <v>101.7875066384012</v>
      </c>
      <c r="J123" s="104">
        <f t="shared" si="11"/>
        <v>21.273588887425849</v>
      </c>
      <c r="K123" s="76">
        <f t="shared" si="15"/>
        <v>213.04114344386676</v>
      </c>
      <c r="L123" s="76">
        <f t="shared" si="12"/>
        <v>159.79444011030944</v>
      </c>
      <c r="M123" s="103">
        <f t="shared" si="16"/>
        <v>8.0916854238848259</v>
      </c>
      <c r="N123" s="103">
        <f t="shared" si="13"/>
        <v>252.86516949640082</v>
      </c>
    </row>
    <row r="124" spans="1:14">
      <c r="A124" s="102">
        <v>40387</v>
      </c>
      <c r="B124" t="s">
        <v>196</v>
      </c>
      <c r="C124">
        <v>17.193000000000001</v>
      </c>
      <c r="D124">
        <v>298.59500000000003</v>
      </c>
      <c r="E124">
        <v>30.81</v>
      </c>
      <c r="F124">
        <v>6020</v>
      </c>
      <c r="G124">
        <v>18.2</v>
      </c>
      <c r="I124" s="103">
        <f t="shared" si="14"/>
        <v>101.43655439846069</v>
      </c>
      <c r="J124" s="104">
        <f t="shared" si="11"/>
        <v>21.200239869278281</v>
      </c>
      <c r="K124" s="76">
        <f t="shared" si="15"/>
        <v>212.30660077787218</v>
      </c>
      <c r="L124" s="76">
        <f t="shared" si="12"/>
        <v>159.24348627973791</v>
      </c>
      <c r="M124" s="103">
        <f t="shared" si="16"/>
        <v>8.063786173591815</v>
      </c>
      <c r="N124" s="103">
        <f t="shared" si="13"/>
        <v>251.99331792474422</v>
      </c>
    </row>
    <row r="125" spans="1:14">
      <c r="A125" s="102">
        <v>40387</v>
      </c>
      <c r="B125" t="s">
        <v>197</v>
      </c>
      <c r="C125">
        <v>17.36</v>
      </c>
      <c r="D125">
        <v>298.08</v>
      </c>
      <c r="E125">
        <v>30.83</v>
      </c>
      <c r="F125">
        <v>6019</v>
      </c>
      <c r="G125">
        <v>18.2</v>
      </c>
      <c r="I125" s="103">
        <f t="shared" si="14"/>
        <v>101.26159109091196</v>
      </c>
      <c r="J125" s="104">
        <f t="shared" si="11"/>
        <v>21.163672538000601</v>
      </c>
      <c r="K125" s="76">
        <f t="shared" si="15"/>
        <v>211.94040276072928</v>
      </c>
      <c r="L125" s="76">
        <f t="shared" si="12"/>
        <v>158.96881441977263</v>
      </c>
      <c r="M125" s="103">
        <f t="shared" si="16"/>
        <v>8.0498773149100113</v>
      </c>
      <c r="N125" s="103">
        <f t="shared" si="13"/>
        <v>251.55866609093786</v>
      </c>
    </row>
    <row r="126" spans="1:14">
      <c r="A126" s="102">
        <v>40387</v>
      </c>
      <c r="B126" t="s">
        <v>198</v>
      </c>
      <c r="C126">
        <v>17.527000000000001</v>
      </c>
      <c r="D126">
        <v>297.822</v>
      </c>
      <c r="E126">
        <v>30.84</v>
      </c>
      <c r="F126">
        <v>6031</v>
      </c>
      <c r="G126">
        <v>18.2</v>
      </c>
      <c r="I126" s="103">
        <f t="shared" si="14"/>
        <v>101.17423725294084</v>
      </c>
      <c r="J126" s="104">
        <f t="shared" si="11"/>
        <v>21.145415585864633</v>
      </c>
      <c r="K126" s="76">
        <f t="shared" si="15"/>
        <v>211.75757127049846</v>
      </c>
      <c r="L126" s="76">
        <f t="shared" si="12"/>
        <v>158.83167914560121</v>
      </c>
      <c r="M126" s="103">
        <f t="shared" si="16"/>
        <v>8.0429330463963655</v>
      </c>
      <c r="N126" s="103">
        <f t="shared" si="13"/>
        <v>251.34165769988641</v>
      </c>
    </row>
    <row r="127" spans="1:14">
      <c r="A127" s="102">
        <v>40387</v>
      </c>
      <c r="B127" t="s">
        <v>199</v>
      </c>
      <c r="C127">
        <v>17.693999999999999</v>
      </c>
      <c r="D127">
        <v>298.85199999999998</v>
      </c>
      <c r="E127">
        <v>30.8</v>
      </c>
      <c r="F127">
        <v>6013</v>
      </c>
      <c r="G127">
        <v>18.2</v>
      </c>
      <c r="I127" s="103">
        <f t="shared" si="14"/>
        <v>101.52416408910625</v>
      </c>
      <c r="J127" s="104">
        <f t="shared" si="11"/>
        <v>21.218550294623206</v>
      </c>
      <c r="K127" s="76">
        <f t="shared" si="15"/>
        <v>212.48996776747927</v>
      </c>
      <c r="L127" s="76">
        <f t="shared" si="12"/>
        <v>159.38102321258251</v>
      </c>
      <c r="M127" s="103">
        <f t="shared" si="16"/>
        <v>8.0707507813339614</v>
      </c>
      <c r="N127" s="103">
        <f t="shared" si="13"/>
        <v>252.2109619166863</v>
      </c>
    </row>
    <row r="128" spans="1:14">
      <c r="A128" s="102">
        <v>40387</v>
      </c>
      <c r="B128" t="s">
        <v>200</v>
      </c>
      <c r="C128">
        <v>17.861000000000001</v>
      </c>
      <c r="D128">
        <v>298.08</v>
      </c>
      <c r="E128">
        <v>30.83</v>
      </c>
      <c r="F128">
        <v>6025</v>
      </c>
      <c r="G128">
        <v>18.2</v>
      </c>
      <c r="I128" s="103">
        <f t="shared" si="14"/>
        <v>101.26159109091196</v>
      </c>
      <c r="J128" s="104">
        <f t="shared" si="11"/>
        <v>21.163672538000601</v>
      </c>
      <c r="K128" s="76">
        <f t="shared" si="15"/>
        <v>211.94040276072928</v>
      </c>
      <c r="L128" s="76">
        <f t="shared" si="12"/>
        <v>158.96881441977263</v>
      </c>
      <c r="M128" s="103">
        <f t="shared" si="16"/>
        <v>8.0498773149100113</v>
      </c>
      <c r="N128" s="103">
        <f t="shared" si="13"/>
        <v>251.55866609093786</v>
      </c>
    </row>
    <row r="129" spans="1:14">
      <c r="A129" s="102">
        <v>40387</v>
      </c>
      <c r="B129" t="s">
        <v>201</v>
      </c>
      <c r="C129">
        <v>18.027999999999999</v>
      </c>
      <c r="D129">
        <v>297.30900000000003</v>
      </c>
      <c r="E129">
        <v>30.86</v>
      </c>
      <c r="F129">
        <v>6033</v>
      </c>
      <c r="G129">
        <v>18.2</v>
      </c>
      <c r="I129" s="103">
        <f t="shared" si="14"/>
        <v>100.99978465716872</v>
      </c>
      <c r="J129" s="104">
        <f t="shared" si="11"/>
        <v>21.108954993348263</v>
      </c>
      <c r="K129" s="76">
        <f t="shared" si="15"/>
        <v>211.3924421725624</v>
      </c>
      <c r="L129" s="76">
        <f t="shared" si="12"/>
        <v>158.55780904319047</v>
      </c>
      <c r="M129" s="103">
        <f t="shared" si="16"/>
        <v>8.0290647871866891</v>
      </c>
      <c r="N129" s="103">
        <f t="shared" si="13"/>
        <v>250.90827459958405</v>
      </c>
    </row>
    <row r="130" spans="1:14">
      <c r="A130" s="102">
        <v>40387</v>
      </c>
      <c r="B130" t="s">
        <v>202</v>
      </c>
      <c r="C130">
        <v>18.195</v>
      </c>
      <c r="D130">
        <v>299.62799999999999</v>
      </c>
      <c r="E130">
        <v>30.77</v>
      </c>
      <c r="F130">
        <v>6031</v>
      </c>
      <c r="G130">
        <v>18.2</v>
      </c>
      <c r="I130" s="103">
        <f t="shared" si="14"/>
        <v>101.7875066384012</v>
      </c>
      <c r="J130" s="104">
        <f t="shared" si="11"/>
        <v>21.273588887425849</v>
      </c>
      <c r="K130" s="76">
        <f t="shared" si="15"/>
        <v>213.04114344386676</v>
      </c>
      <c r="L130" s="76">
        <f t="shared" si="12"/>
        <v>159.79444011030944</v>
      </c>
      <c r="M130" s="103">
        <f t="shared" si="16"/>
        <v>8.0916854238848259</v>
      </c>
      <c r="N130" s="103">
        <f t="shared" si="13"/>
        <v>252.86516949640082</v>
      </c>
    </row>
    <row r="131" spans="1:14">
      <c r="A131" s="102">
        <v>40387</v>
      </c>
      <c r="B131" t="s">
        <v>203</v>
      </c>
      <c r="C131">
        <v>18.361999999999998</v>
      </c>
      <c r="D131">
        <v>298.33699999999999</v>
      </c>
      <c r="E131">
        <v>30.82</v>
      </c>
      <c r="F131">
        <v>6020</v>
      </c>
      <c r="G131">
        <v>18.2</v>
      </c>
      <c r="I131" s="103">
        <f t="shared" si="14"/>
        <v>101.34903010260139</v>
      </c>
      <c r="J131" s="104">
        <f t="shared" si="11"/>
        <v>21.181947291443688</v>
      </c>
      <c r="K131" s="76">
        <f t="shared" si="15"/>
        <v>212.12341251946219</v>
      </c>
      <c r="L131" s="76">
        <f t="shared" si="12"/>
        <v>159.1060834066862</v>
      </c>
      <c r="M131" s="103">
        <f t="shared" si="16"/>
        <v>8.056828354381679</v>
      </c>
      <c r="N131" s="103">
        <f t="shared" si="13"/>
        <v>251.77588607442746</v>
      </c>
    </row>
    <row r="132" spans="1:14">
      <c r="A132" s="102">
        <v>40387</v>
      </c>
      <c r="B132" t="s">
        <v>204</v>
      </c>
      <c r="C132">
        <v>18.527999999999999</v>
      </c>
      <c r="D132">
        <v>299.36900000000003</v>
      </c>
      <c r="E132">
        <v>30.78</v>
      </c>
      <c r="F132">
        <v>6031</v>
      </c>
      <c r="G132">
        <v>18.2</v>
      </c>
      <c r="I132" s="103">
        <f t="shared" si="14"/>
        <v>101.69964009804725</v>
      </c>
      <c r="J132" s="104">
        <f t="shared" si="11"/>
        <v>21.255224780491876</v>
      </c>
      <c r="K132" s="76">
        <f t="shared" si="15"/>
        <v>212.85723886809245</v>
      </c>
      <c r="L132" s="76">
        <f t="shared" si="12"/>
        <v>159.65649995356537</v>
      </c>
      <c r="M132" s="103">
        <f t="shared" si="16"/>
        <v>8.0847003976541014</v>
      </c>
      <c r="N132" s="103">
        <f t="shared" si="13"/>
        <v>252.64688742669068</v>
      </c>
    </row>
    <row r="133" spans="1:14">
      <c r="A133" s="102">
        <v>40387</v>
      </c>
      <c r="B133" t="s">
        <v>205</v>
      </c>
      <c r="C133">
        <v>18.695</v>
      </c>
      <c r="D133">
        <v>298.33699999999999</v>
      </c>
      <c r="E133">
        <v>30.82</v>
      </c>
      <c r="F133">
        <v>6025</v>
      </c>
      <c r="G133">
        <v>18.2</v>
      </c>
      <c r="I133" s="103">
        <f t="shared" si="14"/>
        <v>101.34903010260139</v>
      </c>
      <c r="J133" s="104">
        <f t="shared" si="11"/>
        <v>21.181947291443688</v>
      </c>
      <c r="K133" s="76">
        <f t="shared" si="15"/>
        <v>212.12341251946219</v>
      </c>
      <c r="L133" s="76">
        <f t="shared" si="12"/>
        <v>159.1060834066862</v>
      </c>
      <c r="M133" s="103">
        <f t="shared" si="16"/>
        <v>8.056828354381679</v>
      </c>
      <c r="N133" s="103">
        <f t="shared" si="13"/>
        <v>251.77588607442746</v>
      </c>
    </row>
    <row r="134" spans="1:14">
      <c r="A134" s="102">
        <v>40387</v>
      </c>
      <c r="B134" t="s">
        <v>206</v>
      </c>
      <c r="C134">
        <v>18.861999999999998</v>
      </c>
      <c r="D134">
        <v>296.79599999999999</v>
      </c>
      <c r="E134">
        <v>30.88</v>
      </c>
      <c r="F134">
        <v>6038</v>
      </c>
      <c r="G134">
        <v>18.2</v>
      </c>
      <c r="I134" s="103">
        <f t="shared" si="14"/>
        <v>100.82567143495595</v>
      </c>
      <c r="J134" s="104">
        <f t="shared" si="11"/>
        <v>21.072565329905792</v>
      </c>
      <c r="K134" s="76">
        <f t="shared" si="15"/>
        <v>211.02802338312611</v>
      </c>
      <c r="L134" s="76">
        <f t="shared" si="12"/>
        <v>158.28447171744057</v>
      </c>
      <c r="M134" s="103">
        <f t="shared" si="16"/>
        <v>8.015223506770127</v>
      </c>
      <c r="N134" s="103">
        <f t="shared" si="13"/>
        <v>250.47573458656646</v>
      </c>
    </row>
    <row r="135" spans="1:14">
      <c r="A135" s="102">
        <v>40387</v>
      </c>
      <c r="B135" t="s">
        <v>207</v>
      </c>
      <c r="C135">
        <v>19.029</v>
      </c>
      <c r="D135">
        <v>300.66500000000002</v>
      </c>
      <c r="E135">
        <v>30.73</v>
      </c>
      <c r="F135">
        <v>6032</v>
      </c>
      <c r="G135">
        <v>18.2</v>
      </c>
      <c r="I135" s="103">
        <f t="shared" si="14"/>
        <v>102.13983230413058</v>
      </c>
      <c r="J135" s="104">
        <f t="shared" si="11"/>
        <v>21.347224951563291</v>
      </c>
      <c r="K135" s="76">
        <f t="shared" si="15"/>
        <v>213.77856068858088</v>
      </c>
      <c r="L135" s="76">
        <f t="shared" si="12"/>
        <v>160.34755005819059</v>
      </c>
      <c r="M135" s="103">
        <f t="shared" si="16"/>
        <v>8.1196938558426943</v>
      </c>
      <c r="N135" s="103">
        <f t="shared" si="13"/>
        <v>253.74043299508421</v>
      </c>
    </row>
    <row r="136" spans="1:14">
      <c r="A136" s="102">
        <v>40387</v>
      </c>
      <c r="B136" t="s">
        <v>208</v>
      </c>
      <c r="C136">
        <v>19.178999999999998</v>
      </c>
      <c r="D136">
        <v>296.79599999999999</v>
      </c>
      <c r="E136">
        <v>30.88</v>
      </c>
      <c r="F136">
        <v>6034</v>
      </c>
      <c r="G136">
        <v>18.2</v>
      </c>
      <c r="I136" s="103">
        <f t="shared" si="14"/>
        <v>100.82567143495595</v>
      </c>
      <c r="J136" s="104">
        <f t="shared" si="11"/>
        <v>21.072565329905792</v>
      </c>
      <c r="K136" s="76">
        <f t="shared" si="15"/>
        <v>211.02802338312611</v>
      </c>
      <c r="L136" s="76">
        <f t="shared" si="12"/>
        <v>158.28447171744057</v>
      </c>
      <c r="M136" s="103">
        <f t="shared" si="16"/>
        <v>8.015223506770127</v>
      </c>
      <c r="N136" s="103">
        <f t="shared" si="13"/>
        <v>250.47573458656646</v>
      </c>
    </row>
    <row r="137" spans="1:14">
      <c r="A137" s="102">
        <v>40387</v>
      </c>
      <c r="B137" t="s">
        <v>209</v>
      </c>
      <c r="C137">
        <v>19.346</v>
      </c>
      <c r="D137">
        <v>296.79599999999999</v>
      </c>
      <c r="E137">
        <v>30.88</v>
      </c>
      <c r="F137">
        <v>6028</v>
      </c>
      <c r="G137">
        <v>18.2</v>
      </c>
      <c r="I137" s="103">
        <f t="shared" si="14"/>
        <v>100.82567143495595</v>
      </c>
      <c r="J137" s="104">
        <f t="shared" si="11"/>
        <v>21.072565329905792</v>
      </c>
      <c r="K137" s="76">
        <f t="shared" si="15"/>
        <v>211.02802338312611</v>
      </c>
      <c r="L137" s="76">
        <f t="shared" si="12"/>
        <v>158.28447171744057</v>
      </c>
      <c r="M137" s="103">
        <f t="shared" si="16"/>
        <v>8.015223506770127</v>
      </c>
      <c r="N137" s="103">
        <f t="shared" si="13"/>
        <v>250.47573458656646</v>
      </c>
    </row>
    <row r="138" spans="1:14">
      <c r="A138" s="102">
        <v>40387</v>
      </c>
      <c r="B138" t="s">
        <v>210</v>
      </c>
      <c r="C138">
        <v>19.513000000000002</v>
      </c>
      <c r="D138">
        <v>296.54000000000002</v>
      </c>
      <c r="E138">
        <v>30.89</v>
      </c>
      <c r="F138">
        <v>6026</v>
      </c>
      <c r="G138">
        <v>18.2</v>
      </c>
      <c r="I138" s="103">
        <f t="shared" si="14"/>
        <v>100.73874181454769</v>
      </c>
      <c r="J138" s="104">
        <f t="shared" si="11"/>
        <v>21.054397039240467</v>
      </c>
      <c r="K138" s="76">
        <f t="shared" si="15"/>
        <v>210.84607977980448</v>
      </c>
      <c r="L138" s="76">
        <f t="shared" si="12"/>
        <v>158.14800241505864</v>
      </c>
      <c r="M138" s="103">
        <f t="shared" si="16"/>
        <v>8.0083129617966655</v>
      </c>
      <c r="N138" s="103">
        <f t="shared" si="13"/>
        <v>250.25978005614579</v>
      </c>
    </row>
    <row r="139" spans="1:14">
      <c r="A139" s="102">
        <v>40387</v>
      </c>
      <c r="B139" t="s">
        <v>211</v>
      </c>
      <c r="C139">
        <v>19.68</v>
      </c>
      <c r="D139">
        <v>299.887</v>
      </c>
      <c r="E139">
        <v>30.76</v>
      </c>
      <c r="F139">
        <v>6044</v>
      </c>
      <c r="G139">
        <v>18.2</v>
      </c>
      <c r="I139" s="103">
        <f t="shared" si="14"/>
        <v>101.87545901765951</v>
      </c>
      <c r="J139" s="104">
        <f t="shared" si="11"/>
        <v>21.291970934690834</v>
      </c>
      <c r="K139" s="76">
        <f t="shared" si="15"/>
        <v>213.22522768037692</v>
      </c>
      <c r="L139" s="76">
        <f t="shared" si="12"/>
        <v>159.93251502405971</v>
      </c>
      <c r="M139" s="103">
        <f t="shared" si="16"/>
        <v>8.098677273953113</v>
      </c>
      <c r="N139" s="103">
        <f t="shared" si="13"/>
        <v>253.08366481103479</v>
      </c>
    </row>
    <row r="140" spans="1:14">
      <c r="A140" s="102">
        <v>40387</v>
      </c>
      <c r="B140" t="s">
        <v>212</v>
      </c>
      <c r="C140">
        <v>19.847000000000001</v>
      </c>
      <c r="D140">
        <v>298.59500000000003</v>
      </c>
      <c r="E140">
        <v>30.81</v>
      </c>
      <c r="F140">
        <v>6050</v>
      </c>
      <c r="G140">
        <v>18.2</v>
      </c>
      <c r="I140" s="103">
        <f t="shared" si="14"/>
        <v>101.43655439846069</v>
      </c>
      <c r="J140" s="104">
        <f t="shared" si="11"/>
        <v>21.200239869278281</v>
      </c>
      <c r="K140" s="76">
        <f t="shared" si="15"/>
        <v>212.30660077787218</v>
      </c>
      <c r="L140" s="76">
        <f t="shared" si="12"/>
        <v>159.24348627973791</v>
      </c>
      <c r="M140" s="103">
        <f t="shared" si="16"/>
        <v>8.063786173591815</v>
      </c>
      <c r="N140" s="103">
        <f t="shared" si="13"/>
        <v>251.99331792474422</v>
      </c>
    </row>
    <row r="141" spans="1:14">
      <c r="A141" s="102">
        <v>40387</v>
      </c>
      <c r="B141" t="s">
        <v>213</v>
      </c>
      <c r="C141">
        <v>20.013999999999999</v>
      </c>
      <c r="D141">
        <v>298.33699999999999</v>
      </c>
      <c r="E141">
        <v>30.82</v>
      </c>
      <c r="F141">
        <v>6038</v>
      </c>
      <c r="G141">
        <v>18.2</v>
      </c>
      <c r="I141" s="103">
        <f t="shared" si="14"/>
        <v>101.34903010260139</v>
      </c>
      <c r="J141" s="104">
        <f t="shared" si="11"/>
        <v>21.181947291443688</v>
      </c>
      <c r="K141" s="76">
        <f t="shared" si="15"/>
        <v>212.12341251946219</v>
      </c>
      <c r="L141" s="76">
        <f t="shared" si="12"/>
        <v>159.1060834066862</v>
      </c>
      <c r="M141" s="103">
        <f t="shared" si="16"/>
        <v>8.056828354381679</v>
      </c>
      <c r="N141" s="103">
        <f t="shared" si="13"/>
        <v>251.77588607442746</v>
      </c>
    </row>
    <row r="142" spans="1:14">
      <c r="A142" s="102">
        <v>40387</v>
      </c>
      <c r="B142" t="s">
        <v>214</v>
      </c>
      <c r="C142">
        <v>20.181000000000001</v>
      </c>
      <c r="D142">
        <v>295.774</v>
      </c>
      <c r="E142">
        <v>30.92</v>
      </c>
      <c r="F142">
        <v>6038</v>
      </c>
      <c r="G142">
        <v>18.2</v>
      </c>
      <c r="I142" s="103">
        <f t="shared" si="14"/>
        <v>100.4784596029774</v>
      </c>
      <c r="J142" s="104">
        <f t="shared" si="11"/>
        <v>20.999998057022275</v>
      </c>
      <c r="K142" s="76">
        <f t="shared" si="15"/>
        <v>210.30130938702902</v>
      </c>
      <c r="L142" s="76">
        <f t="shared" si="12"/>
        <v>157.73938988841226</v>
      </c>
      <c r="M142" s="103">
        <f t="shared" si="16"/>
        <v>7.9876216034265077</v>
      </c>
      <c r="N142" s="103">
        <f t="shared" si="13"/>
        <v>249.61317510707838</v>
      </c>
    </row>
    <row r="143" spans="1:14">
      <c r="A143" s="102">
        <v>40387</v>
      </c>
      <c r="B143" t="s">
        <v>215</v>
      </c>
      <c r="C143">
        <v>20.347999999999999</v>
      </c>
      <c r="D143">
        <v>295.51900000000001</v>
      </c>
      <c r="E143">
        <v>30.93</v>
      </c>
      <c r="F143">
        <v>6045</v>
      </c>
      <c r="G143">
        <v>18.2</v>
      </c>
      <c r="I143" s="103">
        <f t="shared" si="14"/>
        <v>100.39186738519416</v>
      </c>
      <c r="J143" s="104">
        <f t="shared" si="11"/>
        <v>20.981900283505578</v>
      </c>
      <c r="K143" s="76">
        <f t="shared" si="15"/>
        <v>210.12007196704371</v>
      </c>
      <c r="L143" s="76">
        <f t="shared" si="12"/>
        <v>157.6034502685556</v>
      </c>
      <c r="M143" s="103">
        <f t="shared" si="16"/>
        <v>7.9807378805650426</v>
      </c>
      <c r="N143" s="103">
        <f t="shared" si="13"/>
        <v>249.39805876765757</v>
      </c>
    </row>
    <row r="144" spans="1:14">
      <c r="A144" s="102">
        <v>40387</v>
      </c>
      <c r="B144" t="s">
        <v>216</v>
      </c>
      <c r="C144">
        <v>20.515000000000001</v>
      </c>
      <c r="D144">
        <v>298.08</v>
      </c>
      <c r="E144">
        <v>30.83</v>
      </c>
      <c r="F144">
        <v>6046</v>
      </c>
      <c r="G144">
        <v>18.2</v>
      </c>
      <c r="I144" s="103">
        <f t="shared" si="14"/>
        <v>101.26159109091196</v>
      </c>
      <c r="J144" s="104">
        <f t="shared" si="11"/>
        <v>21.163672538000601</v>
      </c>
      <c r="K144" s="76">
        <f t="shared" si="15"/>
        <v>211.94040276072928</v>
      </c>
      <c r="L144" s="76">
        <f t="shared" si="12"/>
        <v>158.96881441977263</v>
      </c>
      <c r="M144" s="103">
        <f t="shared" si="16"/>
        <v>8.0498773149100113</v>
      </c>
      <c r="N144" s="103">
        <f t="shared" si="13"/>
        <v>251.55866609093786</v>
      </c>
    </row>
    <row r="145" spans="1:14">
      <c r="A145" s="102">
        <v>40387</v>
      </c>
      <c r="B145" t="s">
        <v>217</v>
      </c>
      <c r="C145">
        <v>20.681999999999999</v>
      </c>
      <c r="D145">
        <v>299.11099999999999</v>
      </c>
      <c r="E145">
        <v>30.79</v>
      </c>
      <c r="F145">
        <v>6055</v>
      </c>
      <c r="G145">
        <v>18.2</v>
      </c>
      <c r="I145" s="103">
        <f t="shared" si="14"/>
        <v>101.61185928531962</v>
      </c>
      <c r="J145" s="104">
        <f t="shared" si="11"/>
        <v>21.2368785906318</v>
      </c>
      <c r="K145" s="76">
        <f t="shared" si="15"/>
        <v>212.67351372014909</v>
      </c>
      <c r="L145" s="76">
        <f t="shared" si="12"/>
        <v>159.51869437913405</v>
      </c>
      <c r="M145" s="103">
        <f t="shared" si="16"/>
        <v>8.0777221864147979</v>
      </c>
      <c r="N145" s="103">
        <f t="shared" si="13"/>
        <v>252.42881832546243</v>
      </c>
    </row>
    <row r="146" spans="1:14">
      <c r="A146" s="102">
        <v>40387</v>
      </c>
      <c r="B146" t="s">
        <v>218</v>
      </c>
      <c r="C146">
        <v>20.847999999999999</v>
      </c>
      <c r="D146">
        <v>295.39999999999998</v>
      </c>
      <c r="E146">
        <v>30.89</v>
      </c>
      <c r="F146">
        <v>6047</v>
      </c>
      <c r="G146">
        <v>18.3</v>
      </c>
      <c r="I146" s="103">
        <f t="shared" si="14"/>
        <v>100.55577226085124</v>
      </c>
      <c r="J146" s="104">
        <f t="shared" si="11"/>
        <v>21.016156402517908</v>
      </c>
      <c r="K146" s="76">
        <f t="shared" si="15"/>
        <v>210.43534440174406</v>
      </c>
      <c r="L146" s="76">
        <f t="shared" si="12"/>
        <v>157.8399246949071</v>
      </c>
      <c r="M146" s="103">
        <f t="shared" si="16"/>
        <v>7.9786365837408013</v>
      </c>
      <c r="N146" s="103">
        <f t="shared" si="13"/>
        <v>249.33239324190004</v>
      </c>
    </row>
    <row r="147" spans="1:14">
      <c r="A147" s="102">
        <v>40387</v>
      </c>
      <c r="B147" t="s">
        <v>219</v>
      </c>
      <c r="C147">
        <v>21.015000000000001</v>
      </c>
      <c r="D147">
        <v>296.166</v>
      </c>
      <c r="E147">
        <v>30.86</v>
      </c>
      <c r="F147">
        <v>6035</v>
      </c>
      <c r="G147">
        <v>18.3</v>
      </c>
      <c r="I147" s="103">
        <f t="shared" si="14"/>
        <v>100.81635714624777</v>
      </c>
      <c r="J147" s="104">
        <f t="shared" si="11"/>
        <v>21.07061864356578</v>
      </c>
      <c r="K147" s="76">
        <f t="shared" si="15"/>
        <v>210.98067629937054</v>
      </c>
      <c r="L147" s="76">
        <f t="shared" si="12"/>
        <v>158.2489583859907</v>
      </c>
      <c r="M147" s="103">
        <f t="shared" si="16"/>
        <v>7.9993127921080465</v>
      </c>
      <c r="N147" s="103">
        <f t="shared" si="13"/>
        <v>249.97852475337646</v>
      </c>
    </row>
    <row r="148" spans="1:14">
      <c r="A148" s="102">
        <v>40387</v>
      </c>
      <c r="B148" t="s">
        <v>220</v>
      </c>
      <c r="C148">
        <v>21.181999999999999</v>
      </c>
      <c r="D148">
        <v>297.44600000000003</v>
      </c>
      <c r="E148">
        <v>30.81</v>
      </c>
      <c r="F148">
        <v>6042</v>
      </c>
      <c r="G148">
        <v>18.3</v>
      </c>
      <c r="I148" s="103">
        <f t="shared" si="14"/>
        <v>101.25236063451716</v>
      </c>
      <c r="J148" s="104">
        <f t="shared" si="11"/>
        <v>21.161743372614087</v>
      </c>
      <c r="K148" s="76">
        <f t="shared" si="15"/>
        <v>211.89311068430393</v>
      </c>
      <c r="L148" s="76">
        <f t="shared" si="12"/>
        <v>158.93334234732745</v>
      </c>
      <c r="M148" s="103">
        <f t="shared" si="16"/>
        <v>8.0339076572652708</v>
      </c>
      <c r="N148" s="103">
        <f t="shared" si="13"/>
        <v>251.05961428953972</v>
      </c>
    </row>
    <row r="149" spans="1:14">
      <c r="A149" s="102">
        <v>40387</v>
      </c>
      <c r="B149" t="s">
        <v>221</v>
      </c>
      <c r="C149">
        <v>21.349</v>
      </c>
      <c r="D149">
        <v>295.91000000000003</v>
      </c>
      <c r="E149">
        <v>30.87</v>
      </c>
      <c r="F149">
        <v>6050</v>
      </c>
      <c r="G149">
        <v>18.3</v>
      </c>
      <c r="I149" s="103">
        <f t="shared" si="14"/>
        <v>100.72941096995801</v>
      </c>
      <c r="J149" s="104">
        <f t="shared" ref="J149:J212" si="17">I149*20.9/100</f>
        <v>21.052446892721221</v>
      </c>
      <c r="K149" s="76">
        <f t="shared" si="15"/>
        <v>210.79872206501304</v>
      </c>
      <c r="L149" s="76">
        <f t="shared" ref="L149:L212" si="18">K149/1.33322</f>
        <v>158.11248110965408</v>
      </c>
      <c r="M149" s="103">
        <f t="shared" si="16"/>
        <v>7.9924140141725326</v>
      </c>
      <c r="N149" s="103">
        <f t="shared" ref="N149:N212" si="19">M149*31.25</f>
        <v>249.76293794289165</v>
      </c>
    </row>
    <row r="150" spans="1:14">
      <c r="A150" s="102">
        <v>40387</v>
      </c>
      <c r="B150" t="s">
        <v>222</v>
      </c>
      <c r="C150">
        <v>21.515999999999998</v>
      </c>
      <c r="D150">
        <v>297.95999999999998</v>
      </c>
      <c r="E150">
        <v>30.79</v>
      </c>
      <c r="F150">
        <v>6051</v>
      </c>
      <c r="G150">
        <v>18.3</v>
      </c>
      <c r="I150" s="103">
        <f t="shared" si="14"/>
        <v>101.42735796906737</v>
      </c>
      <c r="J150" s="104">
        <f t="shared" si="17"/>
        <v>21.198317815535077</v>
      </c>
      <c r="K150" s="76">
        <f t="shared" si="15"/>
        <v>212.25933157384105</v>
      </c>
      <c r="L150" s="76">
        <f t="shared" si="18"/>
        <v>159.20803136304664</v>
      </c>
      <c r="M150" s="103">
        <f t="shared" si="16"/>
        <v>8.0477928883575007</v>
      </c>
      <c r="N150" s="103">
        <f t="shared" si="19"/>
        <v>251.49352776117189</v>
      </c>
    </row>
    <row r="151" spans="1:14">
      <c r="A151" s="102">
        <v>40387</v>
      </c>
      <c r="B151" t="s">
        <v>223</v>
      </c>
      <c r="C151">
        <v>21.683</v>
      </c>
      <c r="D151">
        <v>298.99200000000002</v>
      </c>
      <c r="E151">
        <v>30.75</v>
      </c>
      <c r="F151">
        <v>6050</v>
      </c>
      <c r="G151">
        <v>18.3</v>
      </c>
      <c r="I151" s="103">
        <f t="shared" si="14"/>
        <v>101.77837911644893</v>
      </c>
      <c r="J151" s="104">
        <f t="shared" si="17"/>
        <v>21.271681235337823</v>
      </c>
      <c r="K151" s="76">
        <f t="shared" si="15"/>
        <v>212.99392148728646</v>
      </c>
      <c r="L151" s="76">
        <f t="shared" si="18"/>
        <v>159.75902063221858</v>
      </c>
      <c r="M151" s="103">
        <f t="shared" si="16"/>
        <v>8.075644796857592</v>
      </c>
      <c r="N151" s="103">
        <f t="shared" si="19"/>
        <v>252.36389990179975</v>
      </c>
    </row>
    <row r="152" spans="1:14">
      <c r="A152" s="102">
        <v>40387</v>
      </c>
      <c r="B152" t="s">
        <v>224</v>
      </c>
      <c r="C152">
        <v>21.85</v>
      </c>
      <c r="D152">
        <v>294.637</v>
      </c>
      <c r="E152">
        <v>30.92</v>
      </c>
      <c r="F152">
        <v>6042</v>
      </c>
      <c r="G152">
        <v>18.3</v>
      </c>
      <c r="I152" s="103">
        <f t="shared" si="14"/>
        <v>100.29594666655743</v>
      </c>
      <c r="J152" s="104">
        <f t="shared" si="17"/>
        <v>20.961852853310504</v>
      </c>
      <c r="K152" s="76">
        <f t="shared" si="15"/>
        <v>209.89160148982279</v>
      </c>
      <c r="L152" s="76">
        <f t="shared" si="18"/>
        <v>157.43208284440885</v>
      </c>
      <c r="M152" s="103">
        <f t="shared" si="16"/>
        <v>7.9580206216193314</v>
      </c>
      <c r="N152" s="103">
        <f t="shared" si="19"/>
        <v>248.68814442560409</v>
      </c>
    </row>
    <row r="153" spans="1:14">
      <c r="A153" s="102">
        <v>40387</v>
      </c>
      <c r="B153" t="s">
        <v>225</v>
      </c>
      <c r="C153">
        <v>22.016999999999999</v>
      </c>
      <c r="D153">
        <v>294.12900000000002</v>
      </c>
      <c r="E153">
        <v>30.94</v>
      </c>
      <c r="F153">
        <v>6048</v>
      </c>
      <c r="G153">
        <v>18.3</v>
      </c>
      <c r="I153" s="103">
        <f t="shared" si="14"/>
        <v>100.12314997870781</v>
      </c>
      <c r="J153" s="104">
        <f t="shared" si="17"/>
        <v>20.925738345549931</v>
      </c>
      <c r="K153" s="76">
        <f t="shared" si="15"/>
        <v>209.52998594352886</v>
      </c>
      <c r="L153" s="76">
        <f t="shared" si="18"/>
        <v>157.16084812973767</v>
      </c>
      <c r="M153" s="103">
        <f t="shared" si="16"/>
        <v>7.9443100016894332</v>
      </c>
      <c r="N153" s="103">
        <f t="shared" si="19"/>
        <v>248.25968755279479</v>
      </c>
    </row>
    <row r="154" spans="1:14">
      <c r="A154" s="102">
        <v>40387</v>
      </c>
      <c r="B154" t="s">
        <v>226</v>
      </c>
      <c r="C154">
        <v>22.183</v>
      </c>
      <c r="D154">
        <v>293.37</v>
      </c>
      <c r="E154">
        <v>30.97</v>
      </c>
      <c r="F154">
        <v>6056</v>
      </c>
      <c r="G154">
        <v>18.3</v>
      </c>
      <c r="I154" s="103">
        <f t="shared" si="14"/>
        <v>99.864583338295759</v>
      </c>
      <c r="J154" s="104">
        <f t="shared" si="17"/>
        <v>20.871697917703813</v>
      </c>
      <c r="K154" s="76">
        <f t="shared" si="15"/>
        <v>208.98887767293888</v>
      </c>
      <c r="L154" s="76">
        <f t="shared" si="18"/>
        <v>156.75498242821055</v>
      </c>
      <c r="M154" s="103">
        <f t="shared" si="16"/>
        <v>7.9237939317499073</v>
      </c>
      <c r="N154" s="103">
        <f t="shared" si="19"/>
        <v>247.61856036718461</v>
      </c>
    </row>
    <row r="155" spans="1:14">
      <c r="A155" s="102">
        <v>40387</v>
      </c>
      <c r="B155" t="s">
        <v>227</v>
      </c>
      <c r="C155">
        <v>22.35</v>
      </c>
      <c r="D155">
        <v>295.14499999999998</v>
      </c>
      <c r="E155">
        <v>30.9</v>
      </c>
      <c r="F155">
        <v>6043</v>
      </c>
      <c r="G155">
        <v>18.3</v>
      </c>
      <c r="I155" s="103">
        <f t="shared" si="14"/>
        <v>100.46907950929612</v>
      </c>
      <c r="J155" s="104">
        <f t="shared" si="17"/>
        <v>20.998037617442886</v>
      </c>
      <c r="K155" s="76">
        <f t="shared" si="15"/>
        <v>210.25392051507436</v>
      </c>
      <c r="L155" s="76">
        <f t="shared" si="18"/>
        <v>157.70384521314887</v>
      </c>
      <c r="M155" s="103">
        <f t="shared" si="16"/>
        <v>7.9717579138887267</v>
      </c>
      <c r="N155" s="103">
        <f t="shared" si="19"/>
        <v>249.11743480902271</v>
      </c>
    </row>
    <row r="156" spans="1:14">
      <c r="A156" s="102">
        <v>40387</v>
      </c>
      <c r="B156" t="s">
        <v>228</v>
      </c>
      <c r="C156">
        <v>22.516999999999999</v>
      </c>
      <c r="D156">
        <v>295.91000000000003</v>
      </c>
      <c r="E156">
        <v>30.87</v>
      </c>
      <c r="F156">
        <v>6045</v>
      </c>
      <c r="G156">
        <v>18.3</v>
      </c>
      <c r="I156" s="103">
        <f t="shared" si="14"/>
        <v>100.72941096995801</v>
      </c>
      <c r="J156" s="104">
        <f t="shared" si="17"/>
        <v>21.052446892721221</v>
      </c>
      <c r="K156" s="76">
        <f t="shared" si="15"/>
        <v>210.79872206501304</v>
      </c>
      <c r="L156" s="76">
        <f t="shared" si="18"/>
        <v>158.11248110965408</v>
      </c>
      <c r="M156" s="103">
        <f t="shared" si="16"/>
        <v>7.9924140141725326</v>
      </c>
      <c r="N156" s="103">
        <f t="shared" si="19"/>
        <v>249.76293794289165</v>
      </c>
    </row>
    <row r="157" spans="1:14">
      <c r="A157" s="102">
        <v>40387</v>
      </c>
      <c r="B157" t="s">
        <v>229</v>
      </c>
      <c r="C157">
        <v>22.684000000000001</v>
      </c>
      <c r="D157">
        <v>293.37</v>
      </c>
      <c r="E157">
        <v>30.97</v>
      </c>
      <c r="F157">
        <v>6058</v>
      </c>
      <c r="G157">
        <v>18.3</v>
      </c>
      <c r="I157" s="103">
        <f t="shared" si="14"/>
        <v>99.864583338295759</v>
      </c>
      <c r="J157" s="104">
        <f t="shared" si="17"/>
        <v>20.871697917703813</v>
      </c>
      <c r="K157" s="76">
        <f t="shared" si="15"/>
        <v>208.98887767293888</v>
      </c>
      <c r="L157" s="76">
        <f t="shared" si="18"/>
        <v>156.75498242821055</v>
      </c>
      <c r="M157" s="103">
        <f t="shared" si="16"/>
        <v>7.9237939317499073</v>
      </c>
      <c r="N157" s="103">
        <f t="shared" si="19"/>
        <v>247.61856036718461</v>
      </c>
    </row>
    <row r="158" spans="1:14">
      <c r="A158" s="102">
        <v>40387</v>
      </c>
      <c r="B158" t="s">
        <v>230</v>
      </c>
      <c r="C158">
        <v>22.850999999999999</v>
      </c>
      <c r="D158">
        <v>293.62200000000001</v>
      </c>
      <c r="E158">
        <v>30.96</v>
      </c>
      <c r="F158">
        <v>6047</v>
      </c>
      <c r="G158">
        <v>18.3</v>
      </c>
      <c r="I158" s="103">
        <f t="shared" si="14"/>
        <v>99.950688577285149</v>
      </c>
      <c r="J158" s="104">
        <f t="shared" si="17"/>
        <v>20.889693912652596</v>
      </c>
      <c r="K158" s="76">
        <f t="shared" si="15"/>
        <v>209.16907205874222</v>
      </c>
      <c r="L158" s="76">
        <f t="shared" si="18"/>
        <v>156.89013970593166</v>
      </c>
      <c r="M158" s="103">
        <f t="shared" si="16"/>
        <v>7.9306259851905629</v>
      </c>
      <c r="N158" s="103">
        <f t="shared" si="19"/>
        <v>247.83206203720511</v>
      </c>
    </row>
    <row r="159" spans="1:14">
      <c r="A159" s="102">
        <v>40387</v>
      </c>
      <c r="B159" t="s">
        <v>231</v>
      </c>
      <c r="C159">
        <v>23.018000000000001</v>
      </c>
      <c r="D159">
        <v>296.42099999999999</v>
      </c>
      <c r="E159">
        <v>30.85</v>
      </c>
      <c r="F159">
        <v>6055</v>
      </c>
      <c r="G159">
        <v>18.3</v>
      </c>
      <c r="I159" s="103">
        <f t="shared" si="14"/>
        <v>100.90338801645899</v>
      </c>
      <c r="J159" s="104">
        <f t="shared" si="17"/>
        <v>21.088808095439926</v>
      </c>
      <c r="K159" s="76">
        <f t="shared" si="15"/>
        <v>211.16280777461768</v>
      </c>
      <c r="L159" s="76">
        <f t="shared" si="18"/>
        <v>158.3855686042946</v>
      </c>
      <c r="M159" s="103">
        <f t="shared" si="16"/>
        <v>8.0062182901154682</v>
      </c>
      <c r="N159" s="103">
        <f t="shared" si="19"/>
        <v>250.19432156610839</v>
      </c>
    </row>
    <row r="160" spans="1:14">
      <c r="A160" s="102">
        <v>40387</v>
      </c>
      <c r="B160" t="s">
        <v>232</v>
      </c>
      <c r="C160">
        <v>23.184999999999999</v>
      </c>
      <c r="D160">
        <v>293.995</v>
      </c>
      <c r="E160">
        <v>30.99</v>
      </c>
      <c r="F160">
        <v>6063</v>
      </c>
      <c r="G160">
        <v>18.2</v>
      </c>
      <c r="I160" s="103">
        <f t="shared" si="14"/>
        <v>99.87407592342332</v>
      </c>
      <c r="J160" s="104">
        <f t="shared" si="17"/>
        <v>20.873681867995472</v>
      </c>
      <c r="K160" s="76">
        <f t="shared" si="15"/>
        <v>209.03633498669888</v>
      </c>
      <c r="L160" s="76">
        <f t="shared" si="18"/>
        <v>156.79057843919148</v>
      </c>
      <c r="M160" s="103">
        <f t="shared" si="16"/>
        <v>7.939575602774827</v>
      </c>
      <c r="N160" s="103">
        <f t="shared" si="19"/>
        <v>248.11173758671333</v>
      </c>
    </row>
    <row r="161" spans="1:14">
      <c r="A161" s="102">
        <v>40387</v>
      </c>
      <c r="B161" t="s">
        <v>233</v>
      </c>
      <c r="C161">
        <v>23.352</v>
      </c>
      <c r="D161">
        <v>296.029</v>
      </c>
      <c r="E161">
        <v>30.91</v>
      </c>
      <c r="F161">
        <v>6055</v>
      </c>
      <c r="G161">
        <v>18.2</v>
      </c>
      <c r="I161" s="103">
        <f t="shared" si="14"/>
        <v>100.56513600778318</v>
      </c>
      <c r="J161" s="104">
        <f t="shared" si="17"/>
        <v>21.018113425626684</v>
      </c>
      <c r="K161" s="76">
        <f t="shared" si="15"/>
        <v>210.48272301036323</v>
      </c>
      <c r="L161" s="76">
        <f t="shared" si="18"/>
        <v>157.87546167201452</v>
      </c>
      <c r="M161" s="103">
        <f t="shared" si="16"/>
        <v>7.9945120188077716</v>
      </c>
      <c r="N161" s="103">
        <f t="shared" si="19"/>
        <v>249.82850058774287</v>
      </c>
    </row>
    <row r="162" spans="1:14">
      <c r="A162" s="102">
        <v>40387</v>
      </c>
      <c r="B162" t="s">
        <v>234</v>
      </c>
      <c r="C162">
        <v>23.518999999999998</v>
      </c>
      <c r="D162">
        <v>298.59500000000003</v>
      </c>
      <c r="E162">
        <v>30.81</v>
      </c>
      <c r="F162">
        <v>6056</v>
      </c>
      <c r="G162">
        <v>18.2</v>
      </c>
      <c r="I162" s="103">
        <f t="shared" si="14"/>
        <v>101.43655439846069</v>
      </c>
      <c r="J162" s="104">
        <f t="shared" si="17"/>
        <v>21.200239869278281</v>
      </c>
      <c r="K162" s="76">
        <f t="shared" si="15"/>
        <v>212.30660077787218</v>
      </c>
      <c r="L162" s="76">
        <f t="shared" si="18"/>
        <v>159.24348627973791</v>
      </c>
      <c r="M162" s="103">
        <f t="shared" si="16"/>
        <v>8.063786173591815</v>
      </c>
      <c r="N162" s="103">
        <f t="shared" si="19"/>
        <v>251.99331792474422</v>
      </c>
    </row>
    <row r="163" spans="1:14">
      <c r="A163" s="102">
        <v>40387</v>
      </c>
      <c r="B163" t="s">
        <v>235</v>
      </c>
      <c r="C163">
        <v>23.686</v>
      </c>
      <c r="D163">
        <v>295.774</v>
      </c>
      <c r="E163">
        <v>30.92</v>
      </c>
      <c r="F163">
        <v>6056</v>
      </c>
      <c r="G163">
        <v>18.2</v>
      </c>
      <c r="I163" s="103">
        <f t="shared" si="14"/>
        <v>100.4784596029774</v>
      </c>
      <c r="J163" s="104">
        <f t="shared" si="17"/>
        <v>20.999998057022275</v>
      </c>
      <c r="K163" s="76">
        <f t="shared" si="15"/>
        <v>210.30130938702902</v>
      </c>
      <c r="L163" s="76">
        <f t="shared" si="18"/>
        <v>157.73938988841226</v>
      </c>
      <c r="M163" s="103">
        <f t="shared" si="16"/>
        <v>7.9876216034265077</v>
      </c>
      <c r="N163" s="103">
        <f t="shared" si="19"/>
        <v>249.61317510707838</v>
      </c>
    </row>
    <row r="164" spans="1:14">
      <c r="A164" s="102">
        <v>40387</v>
      </c>
      <c r="B164" t="s">
        <v>236</v>
      </c>
      <c r="C164">
        <v>23.853000000000002</v>
      </c>
      <c r="D164">
        <v>294.50200000000001</v>
      </c>
      <c r="E164">
        <v>30.97</v>
      </c>
      <c r="F164">
        <v>6059</v>
      </c>
      <c r="G164">
        <v>18.2</v>
      </c>
      <c r="I164" s="103">
        <f t="shared" si="14"/>
        <v>100.04633821033343</v>
      </c>
      <c r="J164" s="104">
        <f t="shared" si="17"/>
        <v>20.909684685959686</v>
      </c>
      <c r="K164" s="76">
        <f t="shared" si="15"/>
        <v>209.39687977050971</v>
      </c>
      <c r="L164" s="76">
        <f t="shared" si="18"/>
        <v>157.06101001373344</v>
      </c>
      <c r="M164" s="103">
        <f t="shared" si="16"/>
        <v>7.9532697414968547</v>
      </c>
      <c r="N164" s="103">
        <f t="shared" si="19"/>
        <v>248.5396794217767</v>
      </c>
    </row>
    <row r="165" spans="1:14">
      <c r="A165" s="102">
        <v>40387</v>
      </c>
      <c r="B165" t="s">
        <v>237</v>
      </c>
      <c r="C165">
        <v>24.02</v>
      </c>
      <c r="D165">
        <v>296.28500000000003</v>
      </c>
      <c r="E165">
        <v>30.9</v>
      </c>
      <c r="F165">
        <v>6058</v>
      </c>
      <c r="G165">
        <v>18.2</v>
      </c>
      <c r="I165" s="103">
        <f t="shared" si="14"/>
        <v>100.65189670859212</v>
      </c>
      <c r="J165" s="104">
        <f t="shared" si="17"/>
        <v>21.036246412095753</v>
      </c>
      <c r="K165" s="76">
        <f t="shared" si="15"/>
        <v>210.66431306514261</v>
      </c>
      <c r="L165" s="76">
        <f t="shared" si="18"/>
        <v>158.01166579044914</v>
      </c>
      <c r="M165" s="103">
        <f t="shared" si="16"/>
        <v>8.0014091353723398</v>
      </c>
      <c r="N165" s="103">
        <f t="shared" si="19"/>
        <v>250.04403548038562</v>
      </c>
    </row>
    <row r="166" spans="1:14">
      <c r="A166" s="102">
        <v>40387</v>
      </c>
      <c r="B166" t="s">
        <v>238</v>
      </c>
      <c r="C166">
        <v>24.186</v>
      </c>
      <c r="D166">
        <v>296.54000000000002</v>
      </c>
      <c r="E166">
        <v>30.89</v>
      </c>
      <c r="F166">
        <v>6052</v>
      </c>
      <c r="G166">
        <v>18.2</v>
      </c>
      <c r="I166" s="103">
        <f t="shared" si="14"/>
        <v>100.73874181454769</v>
      </c>
      <c r="J166" s="104">
        <f t="shared" si="17"/>
        <v>21.054397039240467</v>
      </c>
      <c r="K166" s="76">
        <f t="shared" si="15"/>
        <v>210.84607977980448</v>
      </c>
      <c r="L166" s="76">
        <f t="shared" si="18"/>
        <v>158.14800241505864</v>
      </c>
      <c r="M166" s="103">
        <f t="shared" si="16"/>
        <v>8.0083129617966655</v>
      </c>
      <c r="N166" s="103">
        <f t="shared" si="19"/>
        <v>250.25978005614579</v>
      </c>
    </row>
    <row r="167" spans="1:14">
      <c r="A167" s="102">
        <v>40387</v>
      </c>
      <c r="B167" t="s">
        <v>239</v>
      </c>
      <c r="C167">
        <v>24.353000000000002</v>
      </c>
      <c r="D167">
        <v>295.01</v>
      </c>
      <c r="E167">
        <v>30.95</v>
      </c>
      <c r="F167">
        <v>6067</v>
      </c>
      <c r="G167">
        <v>18.2</v>
      </c>
      <c r="I167" s="103">
        <f t="shared" si="14"/>
        <v>100.21893507558084</v>
      </c>
      <c r="J167" s="104">
        <f t="shared" si="17"/>
        <v>20.945757430796395</v>
      </c>
      <c r="K167" s="76">
        <f t="shared" si="15"/>
        <v>209.75812482642567</v>
      </c>
      <c r="L167" s="76">
        <f t="shared" si="18"/>
        <v>157.33196683700038</v>
      </c>
      <c r="M167" s="103">
        <f t="shared" si="16"/>
        <v>7.966990477811696</v>
      </c>
      <c r="N167" s="103">
        <f t="shared" si="19"/>
        <v>248.9684524316155</v>
      </c>
    </row>
    <row r="168" spans="1:14">
      <c r="A168" s="102">
        <v>40387</v>
      </c>
      <c r="B168" t="s">
        <v>240</v>
      </c>
      <c r="C168">
        <v>24.52</v>
      </c>
      <c r="D168">
        <v>293.48899999999998</v>
      </c>
      <c r="E168">
        <v>31.01</v>
      </c>
      <c r="F168">
        <v>6064</v>
      </c>
      <c r="G168">
        <v>18.2</v>
      </c>
      <c r="I168" s="103">
        <f t="shared" si="14"/>
        <v>99.702147351395581</v>
      </c>
      <c r="J168" s="104">
        <f t="shared" si="17"/>
        <v>20.837748796441673</v>
      </c>
      <c r="K168" s="76">
        <f t="shared" si="15"/>
        <v>208.67648866778293</v>
      </c>
      <c r="L168" s="76">
        <f t="shared" si="18"/>
        <v>156.5206707578516</v>
      </c>
      <c r="M168" s="103">
        <f t="shared" si="16"/>
        <v>7.9259079930045209</v>
      </c>
      <c r="N168" s="103">
        <f t="shared" si="19"/>
        <v>247.68462478139128</v>
      </c>
    </row>
    <row r="169" spans="1:14">
      <c r="A169" s="102">
        <v>40387</v>
      </c>
      <c r="B169" t="s">
        <v>241</v>
      </c>
      <c r="C169">
        <v>24.687000000000001</v>
      </c>
      <c r="D169">
        <v>294.75599999999997</v>
      </c>
      <c r="E169">
        <v>30.96</v>
      </c>
      <c r="F169">
        <v>6070</v>
      </c>
      <c r="G169">
        <v>18.2</v>
      </c>
      <c r="I169" s="103">
        <f t="shared" si="14"/>
        <v>100.13259476659859</v>
      </c>
      <c r="J169" s="104">
        <f t="shared" si="17"/>
        <v>20.927712306219107</v>
      </c>
      <c r="K169" s="76">
        <f t="shared" si="15"/>
        <v>209.57741465129365</v>
      </c>
      <c r="L169" s="76">
        <f t="shared" si="18"/>
        <v>157.19642268439841</v>
      </c>
      <c r="M169" s="103">
        <f t="shared" si="16"/>
        <v>7.9601267806571201</v>
      </c>
      <c r="N169" s="103">
        <f t="shared" si="19"/>
        <v>248.75396189553501</v>
      </c>
    </row>
    <row r="170" spans="1:14">
      <c r="A170" s="102">
        <v>40387</v>
      </c>
      <c r="B170" t="s">
        <v>242</v>
      </c>
      <c r="C170">
        <v>24.853999999999999</v>
      </c>
      <c r="D170">
        <v>294.75599999999997</v>
      </c>
      <c r="E170">
        <v>30.96</v>
      </c>
      <c r="F170">
        <v>6067</v>
      </c>
      <c r="G170">
        <v>18.2</v>
      </c>
      <c r="I170" s="103">
        <f t="shared" si="14"/>
        <v>100.13259476659859</v>
      </c>
      <c r="J170" s="104">
        <f t="shared" si="17"/>
        <v>20.927712306219107</v>
      </c>
      <c r="K170" s="76">
        <f t="shared" si="15"/>
        <v>209.57741465129365</v>
      </c>
      <c r="L170" s="76">
        <f t="shared" si="18"/>
        <v>157.19642268439841</v>
      </c>
      <c r="M170" s="103">
        <f t="shared" si="16"/>
        <v>7.9601267806571201</v>
      </c>
      <c r="N170" s="103">
        <f t="shared" si="19"/>
        <v>248.75396189553501</v>
      </c>
    </row>
    <row r="171" spans="1:14">
      <c r="A171" s="102">
        <v>40387</v>
      </c>
      <c r="B171" t="s">
        <v>243</v>
      </c>
      <c r="C171">
        <v>25.021000000000001</v>
      </c>
      <c r="D171">
        <v>294.50200000000001</v>
      </c>
      <c r="E171">
        <v>30.97</v>
      </c>
      <c r="F171">
        <v>6058</v>
      </c>
      <c r="G171">
        <v>18.2</v>
      </c>
      <c r="I171" s="103">
        <f t="shared" si="14"/>
        <v>100.04633821033343</v>
      </c>
      <c r="J171" s="104">
        <f t="shared" si="17"/>
        <v>20.909684685959686</v>
      </c>
      <c r="K171" s="76">
        <f t="shared" si="15"/>
        <v>209.39687977050971</v>
      </c>
      <c r="L171" s="76">
        <f t="shared" si="18"/>
        <v>157.06101001373344</v>
      </c>
      <c r="M171" s="103">
        <f t="shared" si="16"/>
        <v>7.9532697414968547</v>
      </c>
      <c r="N171" s="103">
        <f t="shared" si="19"/>
        <v>248.5396794217767</v>
      </c>
    </row>
    <row r="172" spans="1:14">
      <c r="A172" s="102">
        <v>40387</v>
      </c>
      <c r="B172" t="s">
        <v>244</v>
      </c>
      <c r="C172">
        <v>25.187999999999999</v>
      </c>
      <c r="D172">
        <v>294.75599999999997</v>
      </c>
      <c r="E172">
        <v>30.96</v>
      </c>
      <c r="F172">
        <v>6071</v>
      </c>
      <c r="G172">
        <v>18.2</v>
      </c>
      <c r="I172" s="103">
        <f t="shared" si="14"/>
        <v>100.13259476659859</v>
      </c>
      <c r="J172" s="104">
        <f t="shared" si="17"/>
        <v>20.927712306219107</v>
      </c>
      <c r="K172" s="76">
        <f t="shared" si="15"/>
        <v>209.57741465129365</v>
      </c>
      <c r="L172" s="76">
        <f t="shared" si="18"/>
        <v>157.19642268439841</v>
      </c>
      <c r="M172" s="103">
        <f t="shared" si="16"/>
        <v>7.9601267806571201</v>
      </c>
      <c r="N172" s="103">
        <f t="shared" si="19"/>
        <v>248.75396189553501</v>
      </c>
    </row>
    <row r="173" spans="1:14">
      <c r="A173" s="102">
        <v>40387</v>
      </c>
      <c r="B173" t="s">
        <v>245</v>
      </c>
      <c r="C173">
        <v>25.355</v>
      </c>
      <c r="D173">
        <v>296.029</v>
      </c>
      <c r="E173">
        <v>30.91</v>
      </c>
      <c r="F173">
        <v>6070</v>
      </c>
      <c r="G173">
        <v>18.2</v>
      </c>
      <c r="I173" s="103">
        <f t="shared" si="14"/>
        <v>100.56513600778318</v>
      </c>
      <c r="J173" s="104">
        <f t="shared" si="17"/>
        <v>21.018113425626684</v>
      </c>
      <c r="K173" s="76">
        <f t="shared" si="15"/>
        <v>210.48272301036323</v>
      </c>
      <c r="L173" s="76">
        <f t="shared" si="18"/>
        <v>157.87546167201452</v>
      </c>
      <c r="M173" s="103">
        <f t="shared" si="16"/>
        <v>7.9945120188077716</v>
      </c>
      <c r="N173" s="103">
        <f t="shared" si="19"/>
        <v>249.82850058774287</v>
      </c>
    </row>
    <row r="174" spans="1:14">
      <c r="A174" s="102">
        <v>40387</v>
      </c>
      <c r="B174" t="s">
        <v>246</v>
      </c>
      <c r="C174">
        <v>25.521999999999998</v>
      </c>
      <c r="D174">
        <v>297.053</v>
      </c>
      <c r="E174">
        <v>30.87</v>
      </c>
      <c r="F174">
        <v>6072</v>
      </c>
      <c r="G174">
        <v>18.2</v>
      </c>
      <c r="I174" s="103">
        <f t="shared" si="14"/>
        <v>100.91268567928559</v>
      </c>
      <c r="J174" s="104">
        <f t="shared" si="17"/>
        <v>21.090751306970688</v>
      </c>
      <c r="K174" s="76">
        <f t="shared" si="15"/>
        <v>211.21014410422546</v>
      </c>
      <c r="L174" s="76">
        <f t="shared" si="18"/>
        <v>158.42107386944798</v>
      </c>
      <c r="M174" s="103">
        <f t="shared" si="16"/>
        <v>8.0221407789950359</v>
      </c>
      <c r="N174" s="103">
        <f t="shared" si="19"/>
        <v>250.69189934359488</v>
      </c>
    </row>
    <row r="175" spans="1:14">
      <c r="A175" s="102">
        <v>40387</v>
      </c>
      <c r="B175" t="s">
        <v>247</v>
      </c>
      <c r="C175">
        <v>25.689</v>
      </c>
      <c r="D175">
        <v>295.26499999999999</v>
      </c>
      <c r="E175">
        <v>30.94</v>
      </c>
      <c r="F175">
        <v>6072</v>
      </c>
      <c r="G175">
        <v>18.2</v>
      </c>
      <c r="I175" s="103">
        <f t="shared" ref="I175:I238" si="20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SQRT((POWER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WER(($H$13+($B$15*(G175-$E$8))),2))*((TAN(E175*PI()/180))/(TAN(($B$7+($B$14*(G175-$E$7)))*PI()/180))-1))))/(2*((TAN(E175*PI()/180))/(TAN(($B$7+($B$14*(G175-$E$7)))*PI()/180))*1/$B$16*POWER(($H$13+($B$15*(G175-$E$8))),2)))</f>
        <v>100.30535924561423</v>
      </c>
      <c r="J175" s="104">
        <f t="shared" si="17"/>
        <v>20.963820082333374</v>
      </c>
      <c r="K175" s="76">
        <f t="shared" ref="K175:K238" si="21">($B$9-EXP(52.57-6690.9/(273.15+G175)-4.681*LN(273.15+G175)))*I175/100*0.2095</f>
        <v>209.93901052264874</v>
      </c>
      <c r="L175" s="76">
        <f t="shared" si="18"/>
        <v>157.46764264161109</v>
      </c>
      <c r="M175" s="103">
        <f t="shared" ref="M175:M238" si="22">(($B$9-EXP(52.57-6690.9/(273.15+G175)-4.681*LN(273.15+G175)))/1013)*I175/100*0.2095*((49-1.335*G175+0.02759*POWER(G175,2)-0.0003235*POWER(G175,3)+0.000001614*POWER(G175,4))
-($J$16*(5.516*10^-1-1.759*10^-2*G175+2.253*10^-4*POWER(G175,2)-2.654*10^-7*POWER(G175,3)+5.363*10^-8*POWER(G175,4))))*32/22.414</f>
        <v>7.9738608415726908</v>
      </c>
      <c r="N175" s="103">
        <f t="shared" si="19"/>
        <v>249.1831512991466</v>
      </c>
    </row>
    <row r="176" spans="1:14">
      <c r="A176" s="102">
        <v>40387</v>
      </c>
      <c r="B176" t="s">
        <v>248</v>
      </c>
      <c r="C176">
        <v>25.856000000000002</v>
      </c>
      <c r="D176">
        <v>295.01</v>
      </c>
      <c r="E176">
        <v>30.95</v>
      </c>
      <c r="F176">
        <v>6082</v>
      </c>
      <c r="G176">
        <v>18.2</v>
      </c>
      <c r="I176" s="103">
        <f t="shared" si="20"/>
        <v>100.21893507558084</v>
      </c>
      <c r="J176" s="104">
        <f t="shared" si="17"/>
        <v>20.945757430796395</v>
      </c>
      <c r="K176" s="76">
        <f t="shared" si="21"/>
        <v>209.75812482642567</v>
      </c>
      <c r="L176" s="76">
        <f t="shared" si="18"/>
        <v>157.33196683700038</v>
      </c>
      <c r="M176" s="103">
        <f t="shared" si="22"/>
        <v>7.966990477811696</v>
      </c>
      <c r="N176" s="103">
        <f t="shared" si="19"/>
        <v>248.9684524316155</v>
      </c>
    </row>
    <row r="177" spans="1:14">
      <c r="A177" s="102">
        <v>40387</v>
      </c>
      <c r="B177" t="s">
        <v>249</v>
      </c>
      <c r="C177">
        <v>26.021999999999998</v>
      </c>
      <c r="D177">
        <v>292.73200000000003</v>
      </c>
      <c r="E177">
        <v>31.04</v>
      </c>
      <c r="F177">
        <v>6070</v>
      </c>
      <c r="G177">
        <v>18.2</v>
      </c>
      <c r="I177" s="103">
        <f t="shared" si="20"/>
        <v>99.444878326261303</v>
      </c>
      <c r="J177" s="104">
        <f t="shared" si="17"/>
        <v>20.783979570188613</v>
      </c>
      <c r="K177" s="76">
        <f t="shared" si="21"/>
        <v>208.13802487102245</v>
      </c>
      <c r="L177" s="76">
        <f t="shared" si="18"/>
        <v>156.11678858029615</v>
      </c>
      <c r="M177" s="103">
        <f t="shared" si="22"/>
        <v>7.9054561704828084</v>
      </c>
      <c r="N177" s="103">
        <f t="shared" si="19"/>
        <v>247.04550532758776</v>
      </c>
    </row>
    <row r="178" spans="1:14">
      <c r="A178" s="102">
        <v>40387</v>
      </c>
      <c r="B178" t="s">
        <v>250</v>
      </c>
      <c r="C178">
        <v>26.19</v>
      </c>
      <c r="D178">
        <v>297.56599999999997</v>
      </c>
      <c r="E178">
        <v>30.85</v>
      </c>
      <c r="F178">
        <v>6077</v>
      </c>
      <c r="G178">
        <v>18.2</v>
      </c>
      <c r="I178" s="103">
        <f t="shared" si="20"/>
        <v>101.08696847840076</v>
      </c>
      <c r="J178" s="104">
        <f t="shared" si="17"/>
        <v>21.127176411985758</v>
      </c>
      <c r="K178" s="76">
        <f t="shared" si="21"/>
        <v>211.57491781793865</v>
      </c>
      <c r="L178" s="76">
        <f t="shared" si="18"/>
        <v>158.69467741103392</v>
      </c>
      <c r="M178" s="103">
        <f t="shared" si="22"/>
        <v>8.0359955400733671</v>
      </c>
      <c r="N178" s="103">
        <f t="shared" si="19"/>
        <v>251.12486062729272</v>
      </c>
    </row>
    <row r="179" spans="1:14">
      <c r="A179" s="102">
        <v>40387</v>
      </c>
      <c r="B179" t="s">
        <v>251</v>
      </c>
      <c r="C179">
        <v>26.356000000000002</v>
      </c>
      <c r="D179">
        <v>296.029</v>
      </c>
      <c r="E179">
        <v>30.91</v>
      </c>
      <c r="F179">
        <v>6084</v>
      </c>
      <c r="G179">
        <v>18.2</v>
      </c>
      <c r="I179" s="103">
        <f t="shared" si="20"/>
        <v>100.56513600778318</v>
      </c>
      <c r="J179" s="104">
        <f t="shared" si="17"/>
        <v>21.018113425626684</v>
      </c>
      <c r="K179" s="76">
        <f t="shared" si="21"/>
        <v>210.48272301036323</v>
      </c>
      <c r="L179" s="76">
        <f t="shared" si="18"/>
        <v>157.87546167201452</v>
      </c>
      <c r="M179" s="103">
        <f t="shared" si="22"/>
        <v>7.9945120188077716</v>
      </c>
      <c r="N179" s="103">
        <f t="shared" si="19"/>
        <v>249.82850058774287</v>
      </c>
    </row>
    <row r="180" spans="1:14">
      <c r="A180" s="102">
        <v>40387</v>
      </c>
      <c r="B180" t="s">
        <v>252</v>
      </c>
      <c r="C180">
        <v>26.523</v>
      </c>
      <c r="D180">
        <v>294.24900000000002</v>
      </c>
      <c r="E180">
        <v>30.98</v>
      </c>
      <c r="F180">
        <v>6082</v>
      </c>
      <c r="G180">
        <v>18.2</v>
      </c>
      <c r="I180" s="103">
        <f t="shared" si="20"/>
        <v>99.960165298612353</v>
      </c>
      <c r="J180" s="104">
        <f t="shared" si="17"/>
        <v>20.891674547409981</v>
      </c>
      <c r="K180" s="76">
        <f t="shared" si="21"/>
        <v>209.2165199576678</v>
      </c>
      <c r="L180" s="76">
        <f t="shared" si="18"/>
        <v>156.92572865518653</v>
      </c>
      <c r="M180" s="103">
        <f t="shared" si="22"/>
        <v>7.9464193517315937</v>
      </c>
      <c r="N180" s="103">
        <f t="shared" si="19"/>
        <v>248.3256047416123</v>
      </c>
    </row>
    <row r="181" spans="1:14">
      <c r="A181" s="102">
        <v>40387</v>
      </c>
      <c r="B181" t="s">
        <v>253</v>
      </c>
      <c r="C181">
        <v>26.69</v>
      </c>
      <c r="D181">
        <v>291.47399999999999</v>
      </c>
      <c r="E181">
        <v>31.09</v>
      </c>
      <c r="F181">
        <v>6083</v>
      </c>
      <c r="G181">
        <v>18.2</v>
      </c>
      <c r="I181" s="103">
        <f t="shared" si="20"/>
        <v>99.017753032619197</v>
      </c>
      <c r="J181" s="104">
        <f t="shared" si="17"/>
        <v>20.694710383817409</v>
      </c>
      <c r="K181" s="76">
        <f t="shared" si="21"/>
        <v>207.24405208441544</v>
      </c>
      <c r="L181" s="76">
        <f t="shared" si="18"/>
        <v>155.44625199473111</v>
      </c>
      <c r="M181" s="103">
        <f t="shared" si="22"/>
        <v>7.8715014777422319</v>
      </c>
      <c r="N181" s="103">
        <f t="shared" si="19"/>
        <v>245.98442117944475</v>
      </c>
    </row>
    <row r="182" spans="1:14">
      <c r="A182" s="102">
        <v>40387</v>
      </c>
      <c r="B182" t="s">
        <v>254</v>
      </c>
      <c r="C182">
        <v>26.856999999999999</v>
      </c>
      <c r="D182">
        <v>293.23599999999999</v>
      </c>
      <c r="E182">
        <v>31.02</v>
      </c>
      <c r="F182">
        <v>6084</v>
      </c>
      <c r="G182">
        <v>18.2</v>
      </c>
      <c r="I182" s="103">
        <f t="shared" si="20"/>
        <v>99.616307939334604</v>
      </c>
      <c r="J182" s="104">
        <f t="shared" si="17"/>
        <v>20.81980835932093</v>
      </c>
      <c r="K182" s="76">
        <f t="shared" si="21"/>
        <v>208.49682686937592</v>
      </c>
      <c r="L182" s="76">
        <f t="shared" si="18"/>
        <v>156.38591295463308</v>
      </c>
      <c r="M182" s="103">
        <f t="shared" si="22"/>
        <v>7.9190841150816995</v>
      </c>
      <c r="N182" s="103">
        <f t="shared" si="19"/>
        <v>247.47137859630311</v>
      </c>
    </row>
    <row r="183" spans="1:14">
      <c r="A183" s="102">
        <v>40387</v>
      </c>
      <c r="B183" t="s">
        <v>255</v>
      </c>
      <c r="C183">
        <v>27.024000000000001</v>
      </c>
      <c r="D183">
        <v>292.73200000000003</v>
      </c>
      <c r="E183">
        <v>31.04</v>
      </c>
      <c r="F183">
        <v>6086</v>
      </c>
      <c r="G183">
        <v>18.2</v>
      </c>
      <c r="I183" s="103">
        <f t="shared" si="20"/>
        <v>99.444878326261303</v>
      </c>
      <c r="J183" s="104">
        <f t="shared" si="17"/>
        <v>20.783979570188613</v>
      </c>
      <c r="K183" s="76">
        <f t="shared" si="21"/>
        <v>208.13802487102245</v>
      </c>
      <c r="L183" s="76">
        <f t="shared" si="18"/>
        <v>156.11678858029615</v>
      </c>
      <c r="M183" s="103">
        <f t="shared" si="22"/>
        <v>7.9054561704828084</v>
      </c>
      <c r="N183" s="103">
        <f t="shared" si="19"/>
        <v>247.04550532758776</v>
      </c>
    </row>
    <row r="184" spans="1:14">
      <c r="A184" s="102">
        <v>40387</v>
      </c>
      <c r="B184" t="s">
        <v>256</v>
      </c>
      <c r="C184">
        <v>27.190999999999999</v>
      </c>
      <c r="D184">
        <v>291.47399999999999</v>
      </c>
      <c r="E184">
        <v>31.09</v>
      </c>
      <c r="F184">
        <v>6080</v>
      </c>
      <c r="G184">
        <v>18.2</v>
      </c>
      <c r="I184" s="103">
        <f t="shared" si="20"/>
        <v>99.017753032619197</v>
      </c>
      <c r="J184" s="104">
        <f t="shared" si="17"/>
        <v>20.694710383817409</v>
      </c>
      <c r="K184" s="76">
        <f t="shared" si="21"/>
        <v>207.24405208441544</v>
      </c>
      <c r="L184" s="76">
        <f t="shared" si="18"/>
        <v>155.44625199473111</v>
      </c>
      <c r="M184" s="103">
        <f t="shared" si="22"/>
        <v>7.8715014777422319</v>
      </c>
      <c r="N184" s="103">
        <f t="shared" si="19"/>
        <v>245.98442117944475</v>
      </c>
    </row>
    <row r="185" spans="1:14">
      <c r="A185" s="102">
        <v>40387</v>
      </c>
      <c r="B185" t="s">
        <v>257</v>
      </c>
      <c r="C185">
        <v>27.358000000000001</v>
      </c>
      <c r="D185">
        <v>294.75599999999997</v>
      </c>
      <c r="E185">
        <v>30.96</v>
      </c>
      <c r="F185">
        <v>6086</v>
      </c>
      <c r="G185">
        <v>18.2</v>
      </c>
      <c r="I185" s="103">
        <f t="shared" si="20"/>
        <v>100.13259476659859</v>
      </c>
      <c r="J185" s="104">
        <f t="shared" si="17"/>
        <v>20.927712306219107</v>
      </c>
      <c r="K185" s="76">
        <f t="shared" si="21"/>
        <v>209.57741465129365</v>
      </c>
      <c r="L185" s="76">
        <f t="shared" si="18"/>
        <v>157.19642268439841</v>
      </c>
      <c r="M185" s="103">
        <f t="shared" si="22"/>
        <v>7.9601267806571201</v>
      </c>
      <c r="N185" s="103">
        <f t="shared" si="19"/>
        <v>248.75396189553501</v>
      </c>
    </row>
    <row r="186" spans="1:14">
      <c r="A186" s="102">
        <v>40387</v>
      </c>
      <c r="B186" t="s">
        <v>258</v>
      </c>
      <c r="C186">
        <v>27.524999999999999</v>
      </c>
      <c r="D186">
        <v>294.75599999999997</v>
      </c>
      <c r="E186">
        <v>30.96</v>
      </c>
      <c r="F186">
        <v>6081</v>
      </c>
      <c r="G186">
        <v>18.2</v>
      </c>
      <c r="I186" s="103">
        <f t="shared" si="20"/>
        <v>100.13259476659859</v>
      </c>
      <c r="J186" s="104">
        <f t="shared" si="17"/>
        <v>20.927712306219107</v>
      </c>
      <c r="K186" s="76">
        <f t="shared" si="21"/>
        <v>209.57741465129365</v>
      </c>
      <c r="L186" s="76">
        <f t="shared" si="18"/>
        <v>157.19642268439841</v>
      </c>
      <c r="M186" s="103">
        <f t="shared" si="22"/>
        <v>7.9601267806571201</v>
      </c>
      <c r="N186" s="103">
        <f t="shared" si="19"/>
        <v>248.75396189553501</v>
      </c>
    </row>
    <row r="187" spans="1:14">
      <c r="A187" s="102">
        <v>40387</v>
      </c>
      <c r="B187" t="s">
        <v>259</v>
      </c>
      <c r="C187">
        <v>27.692</v>
      </c>
      <c r="D187">
        <v>290.22300000000001</v>
      </c>
      <c r="E187">
        <v>31.14</v>
      </c>
      <c r="F187">
        <v>6089</v>
      </c>
      <c r="G187">
        <v>18.2</v>
      </c>
      <c r="I187" s="103">
        <f t="shared" si="20"/>
        <v>98.592686720399058</v>
      </c>
      <c r="J187" s="104">
        <f t="shared" si="17"/>
        <v>20.605871524563405</v>
      </c>
      <c r="K187" s="76">
        <f t="shared" si="21"/>
        <v>206.35438874374097</v>
      </c>
      <c r="L187" s="76">
        <f t="shared" si="18"/>
        <v>154.77894776836604</v>
      </c>
      <c r="M187" s="103">
        <f t="shared" si="22"/>
        <v>7.8377104655014564</v>
      </c>
      <c r="N187" s="103">
        <f t="shared" si="19"/>
        <v>244.92845204692051</v>
      </c>
    </row>
    <row r="188" spans="1:14">
      <c r="A188" s="102">
        <v>40387</v>
      </c>
      <c r="B188" t="s">
        <v>260</v>
      </c>
      <c r="C188">
        <v>27.858000000000001</v>
      </c>
      <c r="D188">
        <v>295.51900000000001</v>
      </c>
      <c r="E188">
        <v>30.93</v>
      </c>
      <c r="F188">
        <v>6083</v>
      </c>
      <c r="G188">
        <v>18.2</v>
      </c>
      <c r="I188" s="103">
        <f t="shared" si="20"/>
        <v>100.39186738519416</v>
      </c>
      <c r="J188" s="104">
        <f t="shared" si="17"/>
        <v>20.981900283505578</v>
      </c>
      <c r="K188" s="76">
        <f t="shared" si="21"/>
        <v>210.12007196704371</v>
      </c>
      <c r="L188" s="76">
        <f t="shared" si="18"/>
        <v>157.6034502685556</v>
      </c>
      <c r="M188" s="103">
        <f t="shared" si="22"/>
        <v>7.9807378805650426</v>
      </c>
      <c r="N188" s="103">
        <f t="shared" si="19"/>
        <v>249.39805876765757</v>
      </c>
    </row>
    <row r="189" spans="1:14">
      <c r="A189" s="102">
        <v>40387</v>
      </c>
      <c r="B189" t="s">
        <v>261</v>
      </c>
      <c r="C189">
        <v>28.024999999999999</v>
      </c>
      <c r="D189">
        <v>292.48</v>
      </c>
      <c r="E189">
        <v>31.05</v>
      </c>
      <c r="F189">
        <v>6092</v>
      </c>
      <c r="G189">
        <v>18.2</v>
      </c>
      <c r="I189" s="103">
        <f t="shared" si="20"/>
        <v>99.359287910984989</v>
      </c>
      <c r="J189" s="104">
        <f t="shared" si="17"/>
        <v>20.766091173395861</v>
      </c>
      <c r="K189" s="76">
        <f t="shared" si="21"/>
        <v>207.95888422262169</v>
      </c>
      <c r="L189" s="76">
        <f t="shared" si="18"/>
        <v>155.98242167280844</v>
      </c>
      <c r="M189" s="103">
        <f t="shared" si="22"/>
        <v>7.8986520867736365</v>
      </c>
      <c r="N189" s="103">
        <f t="shared" si="19"/>
        <v>246.83287771167613</v>
      </c>
    </row>
    <row r="190" spans="1:14">
      <c r="A190" s="102">
        <v>40387</v>
      </c>
      <c r="B190" t="s">
        <v>262</v>
      </c>
      <c r="C190">
        <v>28.192</v>
      </c>
      <c r="D190">
        <v>291.72500000000002</v>
      </c>
      <c r="E190">
        <v>31.08</v>
      </c>
      <c r="F190">
        <v>6089</v>
      </c>
      <c r="G190">
        <v>18.2</v>
      </c>
      <c r="I190" s="103">
        <f t="shared" si="20"/>
        <v>99.103012947951839</v>
      </c>
      <c r="J190" s="104">
        <f t="shared" si="17"/>
        <v>20.712529706121931</v>
      </c>
      <c r="K190" s="76">
        <f t="shared" si="21"/>
        <v>207.42250099678463</v>
      </c>
      <c r="L190" s="76">
        <f t="shared" si="18"/>
        <v>155.58010005609324</v>
      </c>
      <c r="M190" s="103">
        <f t="shared" si="22"/>
        <v>7.8782792880740002</v>
      </c>
      <c r="N190" s="103">
        <f t="shared" si="19"/>
        <v>246.1962277523125</v>
      </c>
    </row>
    <row r="191" spans="1:14">
      <c r="A191" s="102">
        <v>40387</v>
      </c>
      <c r="B191" t="s">
        <v>263</v>
      </c>
      <c r="C191">
        <v>28.359000000000002</v>
      </c>
      <c r="D191">
        <v>291.85700000000003</v>
      </c>
      <c r="E191">
        <v>31.03</v>
      </c>
      <c r="F191">
        <v>6093</v>
      </c>
      <c r="G191">
        <v>18.3</v>
      </c>
      <c r="I191" s="103">
        <f t="shared" si="20"/>
        <v>99.349701574974503</v>
      </c>
      <c r="J191" s="104">
        <f t="shared" si="17"/>
        <v>20.764087629169673</v>
      </c>
      <c r="K191" s="76">
        <f t="shared" si="21"/>
        <v>207.91137293348328</v>
      </c>
      <c r="L191" s="76">
        <f t="shared" si="18"/>
        <v>155.94678517685247</v>
      </c>
      <c r="M191" s="103">
        <f t="shared" si="22"/>
        <v>7.882940439396636</v>
      </c>
      <c r="N191" s="103">
        <f t="shared" si="19"/>
        <v>246.34188873114488</v>
      </c>
    </row>
    <row r="192" spans="1:14">
      <c r="A192" s="102">
        <v>40387</v>
      </c>
      <c r="B192" t="s">
        <v>264</v>
      </c>
      <c r="C192">
        <v>28.526</v>
      </c>
      <c r="D192">
        <v>291.60599999999999</v>
      </c>
      <c r="E192">
        <v>31.04</v>
      </c>
      <c r="F192">
        <v>6094</v>
      </c>
      <c r="G192">
        <v>18.3</v>
      </c>
      <c r="I192" s="103">
        <f t="shared" si="20"/>
        <v>99.264178556816887</v>
      </c>
      <c r="J192" s="104">
        <f t="shared" si="17"/>
        <v>20.746213318374728</v>
      </c>
      <c r="K192" s="76">
        <f t="shared" si="21"/>
        <v>207.73239697441463</v>
      </c>
      <c r="L192" s="76">
        <f t="shared" si="18"/>
        <v>155.81254179686368</v>
      </c>
      <c r="M192" s="103">
        <f t="shared" si="22"/>
        <v>7.8761545824927257</v>
      </c>
      <c r="N192" s="103">
        <f t="shared" si="19"/>
        <v>246.12983070289769</v>
      </c>
    </row>
    <row r="193" spans="1:14">
      <c r="A193" s="102">
        <v>40387</v>
      </c>
      <c r="B193" t="s">
        <v>265</v>
      </c>
      <c r="C193">
        <v>28.693000000000001</v>
      </c>
      <c r="D193">
        <v>291.10399999999998</v>
      </c>
      <c r="E193">
        <v>31.06</v>
      </c>
      <c r="F193">
        <v>6091</v>
      </c>
      <c r="G193">
        <v>18.3</v>
      </c>
      <c r="I193" s="103">
        <f t="shared" si="20"/>
        <v>99.093380650678284</v>
      </c>
      <c r="J193" s="104">
        <f t="shared" si="17"/>
        <v>20.710516555991763</v>
      </c>
      <c r="K193" s="76">
        <f t="shared" si="21"/>
        <v>207.37496432392354</v>
      </c>
      <c r="L193" s="76">
        <f t="shared" si="18"/>
        <v>155.5444445207269</v>
      </c>
      <c r="M193" s="103">
        <f t="shared" si="22"/>
        <v>7.8626025566695965</v>
      </c>
      <c r="N193" s="103">
        <f t="shared" si="19"/>
        <v>245.70632989592488</v>
      </c>
    </row>
    <row r="194" spans="1:14">
      <c r="A194" s="102">
        <v>40387</v>
      </c>
      <c r="B194" t="s">
        <v>266</v>
      </c>
      <c r="C194">
        <v>28.86</v>
      </c>
      <c r="D194">
        <v>292.86399999999998</v>
      </c>
      <c r="E194">
        <v>30.99</v>
      </c>
      <c r="F194">
        <v>6086</v>
      </c>
      <c r="G194">
        <v>18.3</v>
      </c>
      <c r="I194" s="103">
        <f t="shared" si="20"/>
        <v>99.692623243792724</v>
      </c>
      <c r="J194" s="104">
        <f t="shared" si="17"/>
        <v>20.83575825795268</v>
      </c>
      <c r="K194" s="76">
        <f t="shared" si="21"/>
        <v>208.62901288450851</v>
      </c>
      <c r="L194" s="76">
        <f t="shared" si="18"/>
        <v>156.48506089355732</v>
      </c>
      <c r="M194" s="103">
        <f t="shared" si="22"/>
        <v>7.9101496916421752</v>
      </c>
      <c r="N194" s="103">
        <f t="shared" si="19"/>
        <v>247.19217786381796</v>
      </c>
    </row>
    <row r="195" spans="1:14">
      <c r="A195" s="102">
        <v>40387</v>
      </c>
      <c r="B195" t="s">
        <v>267</v>
      </c>
      <c r="C195">
        <v>29.027000000000001</v>
      </c>
      <c r="D195">
        <v>291.35500000000002</v>
      </c>
      <c r="E195">
        <v>31.05</v>
      </c>
      <c r="F195">
        <v>6088</v>
      </c>
      <c r="G195">
        <v>18.3</v>
      </c>
      <c r="I195" s="103">
        <f t="shared" si="20"/>
        <v>99.178738284290134</v>
      </c>
      <c r="J195" s="104">
        <f t="shared" si="17"/>
        <v>20.728356301416639</v>
      </c>
      <c r="K195" s="76">
        <f t="shared" si="21"/>
        <v>207.55359417900365</v>
      </c>
      <c r="L195" s="76">
        <f t="shared" si="18"/>
        <v>155.67842830065828</v>
      </c>
      <c r="M195" s="103">
        <f t="shared" si="22"/>
        <v>7.8693752910728536</v>
      </c>
      <c r="N195" s="103">
        <f t="shared" si="19"/>
        <v>245.91797784602667</v>
      </c>
    </row>
    <row r="196" spans="1:14">
      <c r="A196" s="102">
        <v>40387</v>
      </c>
      <c r="B196" t="s">
        <v>268</v>
      </c>
      <c r="C196">
        <v>29.193999999999999</v>
      </c>
      <c r="D196">
        <v>290.85300000000001</v>
      </c>
      <c r="E196">
        <v>31.07</v>
      </c>
      <c r="F196">
        <v>6084</v>
      </c>
      <c r="G196">
        <v>18.3</v>
      </c>
      <c r="I196" s="103">
        <f t="shared" si="20"/>
        <v>99.008105549424002</v>
      </c>
      <c r="J196" s="104">
        <f t="shared" si="17"/>
        <v>20.692694059829613</v>
      </c>
      <c r="K196" s="76">
        <f t="shared" si="21"/>
        <v>207.19650718617925</v>
      </c>
      <c r="L196" s="76">
        <f t="shared" si="18"/>
        <v>155.41059028980905</v>
      </c>
      <c r="M196" s="103">
        <f t="shared" si="22"/>
        <v>7.8558363708281247</v>
      </c>
      <c r="N196" s="103">
        <f t="shared" si="19"/>
        <v>245.4948865883789</v>
      </c>
    </row>
    <row r="197" spans="1:14">
      <c r="A197" s="102">
        <v>40387</v>
      </c>
      <c r="B197" t="s">
        <v>269</v>
      </c>
      <c r="C197">
        <v>29.361000000000001</v>
      </c>
      <c r="D197">
        <v>291.85700000000003</v>
      </c>
      <c r="E197">
        <v>31.03</v>
      </c>
      <c r="F197">
        <v>6093</v>
      </c>
      <c r="G197">
        <v>18.3</v>
      </c>
      <c r="I197" s="103">
        <f t="shared" si="20"/>
        <v>99.349701574974503</v>
      </c>
      <c r="J197" s="104">
        <f t="shared" si="17"/>
        <v>20.764087629169673</v>
      </c>
      <c r="K197" s="76">
        <f t="shared" si="21"/>
        <v>207.91137293348328</v>
      </c>
      <c r="L197" s="76">
        <f t="shared" si="18"/>
        <v>155.94678517685247</v>
      </c>
      <c r="M197" s="103">
        <f t="shared" si="22"/>
        <v>7.882940439396636</v>
      </c>
      <c r="N197" s="103">
        <f t="shared" si="19"/>
        <v>246.34188873114488</v>
      </c>
    </row>
    <row r="198" spans="1:14">
      <c r="A198" s="102">
        <v>40387</v>
      </c>
      <c r="B198" t="s">
        <v>270</v>
      </c>
      <c r="C198">
        <v>29.527000000000001</v>
      </c>
      <c r="D198">
        <v>290.10300000000001</v>
      </c>
      <c r="E198">
        <v>31.1</v>
      </c>
      <c r="F198">
        <v>6102</v>
      </c>
      <c r="G198">
        <v>18.3</v>
      </c>
      <c r="I198" s="103">
        <f t="shared" si="20"/>
        <v>98.752774376607348</v>
      </c>
      <c r="J198" s="104">
        <f t="shared" si="17"/>
        <v>20.639329844710932</v>
      </c>
      <c r="K198" s="76">
        <f t="shared" si="21"/>
        <v>206.66216985198034</v>
      </c>
      <c r="L198" s="76">
        <f t="shared" si="18"/>
        <v>155.00980322225914</v>
      </c>
      <c r="M198" s="103">
        <f t="shared" si="22"/>
        <v>7.8355770203144646</v>
      </c>
      <c r="N198" s="103">
        <f t="shared" si="19"/>
        <v>244.86178188482702</v>
      </c>
    </row>
    <row r="199" spans="1:14">
      <c r="A199" s="102">
        <v>40387</v>
      </c>
      <c r="B199" t="s">
        <v>271</v>
      </c>
      <c r="C199">
        <v>29.693999999999999</v>
      </c>
      <c r="D199">
        <v>292.108</v>
      </c>
      <c r="E199">
        <v>31.02</v>
      </c>
      <c r="F199">
        <v>6091</v>
      </c>
      <c r="G199">
        <v>18.3</v>
      </c>
      <c r="I199" s="103">
        <f t="shared" si="20"/>
        <v>99.435307445637363</v>
      </c>
      <c r="J199" s="104">
        <f t="shared" si="17"/>
        <v>20.781979256138207</v>
      </c>
      <c r="K199" s="76">
        <f t="shared" si="21"/>
        <v>208.09052227986805</v>
      </c>
      <c r="L199" s="76">
        <f t="shared" si="18"/>
        <v>156.08115860838274</v>
      </c>
      <c r="M199" s="103">
        <f t="shared" si="22"/>
        <v>7.889732870264571</v>
      </c>
      <c r="N199" s="103">
        <f t="shared" si="19"/>
        <v>246.55415219576784</v>
      </c>
    </row>
    <row r="200" spans="1:14">
      <c r="A200" s="102">
        <v>40387</v>
      </c>
      <c r="B200" t="s">
        <v>272</v>
      </c>
      <c r="C200">
        <v>29.861000000000001</v>
      </c>
      <c r="D200">
        <v>289.60500000000002</v>
      </c>
      <c r="E200">
        <v>31.12</v>
      </c>
      <c r="F200">
        <v>6096</v>
      </c>
      <c r="G200">
        <v>18.3</v>
      </c>
      <c r="I200" s="103">
        <f t="shared" si="20"/>
        <v>98.58296431008047</v>
      </c>
      <c r="J200" s="104">
        <f t="shared" si="17"/>
        <v>20.603839540806817</v>
      </c>
      <c r="K200" s="76">
        <f t="shared" si="21"/>
        <v>206.30680447584092</v>
      </c>
      <c r="L200" s="76">
        <f t="shared" si="18"/>
        <v>154.74325653368604</v>
      </c>
      <c r="M200" s="103">
        <f t="shared" si="22"/>
        <v>7.8221033750068223</v>
      </c>
      <c r="N200" s="103">
        <f t="shared" si="19"/>
        <v>244.44073046896321</v>
      </c>
    </row>
    <row r="201" spans="1:14">
      <c r="A201" s="102">
        <v>40387</v>
      </c>
      <c r="B201" t="s">
        <v>273</v>
      </c>
      <c r="C201">
        <v>30.027999999999999</v>
      </c>
      <c r="D201">
        <v>291.85700000000003</v>
      </c>
      <c r="E201">
        <v>31.03</v>
      </c>
      <c r="F201">
        <v>6092</v>
      </c>
      <c r="G201">
        <v>18.3</v>
      </c>
      <c r="I201" s="103">
        <f t="shared" si="20"/>
        <v>99.349701574974503</v>
      </c>
      <c r="J201" s="104">
        <f t="shared" si="17"/>
        <v>20.764087629169673</v>
      </c>
      <c r="K201" s="76">
        <f t="shared" si="21"/>
        <v>207.91137293348328</v>
      </c>
      <c r="L201" s="76">
        <f t="shared" si="18"/>
        <v>155.94678517685247</v>
      </c>
      <c r="M201" s="103">
        <f t="shared" si="22"/>
        <v>7.882940439396636</v>
      </c>
      <c r="N201" s="103">
        <f t="shared" si="19"/>
        <v>246.34188873114488</v>
      </c>
    </row>
    <row r="202" spans="1:14">
      <c r="A202" s="102">
        <v>40387</v>
      </c>
      <c r="B202" t="s">
        <v>274</v>
      </c>
      <c r="C202">
        <v>30.195</v>
      </c>
      <c r="D202">
        <v>290.35300000000001</v>
      </c>
      <c r="E202">
        <v>31.09</v>
      </c>
      <c r="F202">
        <v>6097</v>
      </c>
      <c r="G202">
        <v>18.3</v>
      </c>
      <c r="I202" s="103">
        <f t="shared" si="20"/>
        <v>98.837802518550433</v>
      </c>
      <c r="J202" s="104">
        <f t="shared" si="17"/>
        <v>20.657100726377038</v>
      </c>
      <c r="K202" s="76">
        <f t="shared" si="21"/>
        <v>206.84011017237506</v>
      </c>
      <c r="L202" s="76">
        <f t="shared" si="18"/>
        <v>155.14326980721489</v>
      </c>
      <c r="M202" s="103">
        <f t="shared" si="22"/>
        <v>7.8423236110740149</v>
      </c>
      <c r="N202" s="103">
        <f t="shared" si="19"/>
        <v>245.07261284606295</v>
      </c>
    </row>
    <row r="203" spans="1:14">
      <c r="A203" s="102">
        <v>40387</v>
      </c>
      <c r="B203" t="s">
        <v>275</v>
      </c>
      <c r="C203">
        <v>30.361999999999998</v>
      </c>
      <c r="D203">
        <v>291.35500000000002</v>
      </c>
      <c r="E203">
        <v>31.05</v>
      </c>
      <c r="F203">
        <v>6099</v>
      </c>
      <c r="G203">
        <v>18.3</v>
      </c>
      <c r="I203" s="103">
        <f t="shared" si="20"/>
        <v>99.178738284290134</v>
      </c>
      <c r="J203" s="104">
        <f t="shared" si="17"/>
        <v>20.728356301416639</v>
      </c>
      <c r="K203" s="76">
        <f t="shared" si="21"/>
        <v>207.55359417900365</v>
      </c>
      <c r="L203" s="76">
        <f t="shared" si="18"/>
        <v>155.67842830065828</v>
      </c>
      <c r="M203" s="103">
        <f t="shared" si="22"/>
        <v>7.8693752910728536</v>
      </c>
      <c r="N203" s="103">
        <f t="shared" si="19"/>
        <v>245.91797784602667</v>
      </c>
    </row>
    <row r="204" spans="1:14">
      <c r="A204" s="102">
        <v>40387</v>
      </c>
      <c r="B204" t="s">
        <v>276</v>
      </c>
      <c r="C204">
        <v>30.529</v>
      </c>
      <c r="D204">
        <v>291.72500000000002</v>
      </c>
      <c r="E204">
        <v>31.08</v>
      </c>
      <c r="F204">
        <v>6088</v>
      </c>
      <c r="G204">
        <v>18.2</v>
      </c>
      <c r="I204" s="103">
        <f t="shared" si="20"/>
        <v>99.103012947951839</v>
      </c>
      <c r="J204" s="104">
        <f t="shared" si="17"/>
        <v>20.712529706121931</v>
      </c>
      <c r="K204" s="76">
        <f t="shared" si="21"/>
        <v>207.42250099678463</v>
      </c>
      <c r="L204" s="76">
        <f t="shared" si="18"/>
        <v>155.58010005609324</v>
      </c>
      <c r="M204" s="103">
        <f t="shared" si="22"/>
        <v>7.8782792880740002</v>
      </c>
      <c r="N204" s="103">
        <f t="shared" si="19"/>
        <v>246.1962277523125</v>
      </c>
    </row>
    <row r="205" spans="1:14">
      <c r="A205" s="102">
        <v>40387</v>
      </c>
      <c r="B205" t="s">
        <v>277</v>
      </c>
      <c r="C205">
        <v>30.696000000000002</v>
      </c>
      <c r="D205">
        <v>294.50200000000001</v>
      </c>
      <c r="E205">
        <v>30.97</v>
      </c>
      <c r="F205">
        <v>6098</v>
      </c>
      <c r="G205">
        <v>18.2</v>
      </c>
      <c r="I205" s="103">
        <f t="shared" si="20"/>
        <v>100.04633821033343</v>
      </c>
      <c r="J205" s="104">
        <f t="shared" si="17"/>
        <v>20.909684685959686</v>
      </c>
      <c r="K205" s="76">
        <f t="shared" si="21"/>
        <v>209.39687977050971</v>
      </c>
      <c r="L205" s="76">
        <f t="shared" si="18"/>
        <v>157.06101001373344</v>
      </c>
      <c r="M205" s="103">
        <f t="shared" si="22"/>
        <v>7.9532697414968547</v>
      </c>
      <c r="N205" s="103">
        <f t="shared" si="19"/>
        <v>248.5396794217767</v>
      </c>
    </row>
    <row r="206" spans="1:14">
      <c r="A206" s="102">
        <v>40387</v>
      </c>
      <c r="B206" t="s">
        <v>278</v>
      </c>
      <c r="C206">
        <v>30.846</v>
      </c>
      <c r="D206">
        <v>292.22800000000001</v>
      </c>
      <c r="E206">
        <v>31.06</v>
      </c>
      <c r="F206">
        <v>6102</v>
      </c>
      <c r="G206">
        <v>18.2</v>
      </c>
      <c r="I206" s="103">
        <f t="shared" si="20"/>
        <v>99.273780280637965</v>
      </c>
      <c r="J206" s="104">
        <f t="shared" si="17"/>
        <v>20.748220078653336</v>
      </c>
      <c r="K206" s="76">
        <f t="shared" si="21"/>
        <v>207.77991684299013</v>
      </c>
      <c r="L206" s="76">
        <f t="shared" si="18"/>
        <v>155.84818472794447</v>
      </c>
      <c r="M206" s="103">
        <f t="shared" si="22"/>
        <v>7.8918545841236512</v>
      </c>
      <c r="N206" s="103">
        <f t="shared" si="19"/>
        <v>246.62045575386409</v>
      </c>
    </row>
    <row r="207" spans="1:14">
      <c r="A207" s="102">
        <v>40387</v>
      </c>
      <c r="B207" t="s">
        <v>279</v>
      </c>
      <c r="C207">
        <v>31.013000000000002</v>
      </c>
      <c r="D207">
        <v>290.47300000000001</v>
      </c>
      <c r="E207">
        <v>31.13</v>
      </c>
      <c r="F207">
        <v>6113</v>
      </c>
      <c r="G207">
        <v>18.2</v>
      </c>
      <c r="I207" s="103">
        <f t="shared" si="20"/>
        <v>98.677535900469863</v>
      </c>
      <c r="J207" s="104">
        <f t="shared" si="17"/>
        <v>20.6236050031982</v>
      </c>
      <c r="K207" s="76">
        <f t="shared" si="21"/>
        <v>206.53197798764273</v>
      </c>
      <c r="L207" s="76">
        <f t="shared" si="18"/>
        <v>154.91215102356904</v>
      </c>
      <c r="M207" s="103">
        <f t="shared" si="22"/>
        <v>7.8444556240801662</v>
      </c>
      <c r="N207" s="103">
        <f t="shared" si="19"/>
        <v>245.13923825250518</v>
      </c>
    </row>
    <row r="208" spans="1:14">
      <c r="A208" s="102">
        <v>40387</v>
      </c>
      <c r="B208" t="s">
        <v>280</v>
      </c>
      <c r="C208">
        <v>31.18</v>
      </c>
      <c r="D208">
        <v>291.47399999999999</v>
      </c>
      <c r="E208">
        <v>31.09</v>
      </c>
      <c r="F208">
        <v>6106</v>
      </c>
      <c r="G208">
        <v>18.2</v>
      </c>
      <c r="I208" s="103">
        <f t="shared" si="20"/>
        <v>99.017753032619197</v>
      </c>
      <c r="J208" s="104">
        <f t="shared" si="17"/>
        <v>20.694710383817409</v>
      </c>
      <c r="K208" s="76">
        <f t="shared" si="21"/>
        <v>207.24405208441544</v>
      </c>
      <c r="L208" s="76">
        <f t="shared" si="18"/>
        <v>155.44625199473111</v>
      </c>
      <c r="M208" s="103">
        <f t="shared" si="22"/>
        <v>7.8715014777422319</v>
      </c>
      <c r="N208" s="103">
        <f t="shared" si="19"/>
        <v>245.98442117944475</v>
      </c>
    </row>
    <row r="209" spans="1:14">
      <c r="A209" s="102">
        <v>40387</v>
      </c>
      <c r="B209" t="s">
        <v>281</v>
      </c>
      <c r="C209">
        <v>31.347000000000001</v>
      </c>
      <c r="D209">
        <v>291.97699999999998</v>
      </c>
      <c r="E209">
        <v>31.07</v>
      </c>
      <c r="F209">
        <v>6094</v>
      </c>
      <c r="G209">
        <v>18.2</v>
      </c>
      <c r="I209" s="103">
        <f t="shared" si="20"/>
        <v>99.188355328485542</v>
      </c>
      <c r="J209" s="104">
        <f t="shared" si="17"/>
        <v>20.730366263653476</v>
      </c>
      <c r="K209" s="76">
        <f t="shared" si="21"/>
        <v>207.60112250873215</v>
      </c>
      <c r="L209" s="76">
        <f t="shared" si="18"/>
        <v>155.71407757814325</v>
      </c>
      <c r="M209" s="103">
        <f t="shared" si="22"/>
        <v>7.8850636540478858</v>
      </c>
      <c r="N209" s="103">
        <f t="shared" si="19"/>
        <v>246.40823918899642</v>
      </c>
    </row>
    <row r="210" spans="1:14">
      <c r="A210" s="102">
        <v>40387</v>
      </c>
      <c r="B210" t="s">
        <v>282</v>
      </c>
      <c r="C210">
        <v>31.513000000000002</v>
      </c>
      <c r="D210">
        <v>291.97699999999998</v>
      </c>
      <c r="E210">
        <v>31.07</v>
      </c>
      <c r="F210">
        <v>6107</v>
      </c>
      <c r="G210">
        <v>18.2</v>
      </c>
      <c r="I210" s="103">
        <f t="shared" si="20"/>
        <v>99.188355328485542</v>
      </c>
      <c r="J210" s="104">
        <f t="shared" si="17"/>
        <v>20.730366263653476</v>
      </c>
      <c r="K210" s="76">
        <f t="shared" si="21"/>
        <v>207.60112250873215</v>
      </c>
      <c r="L210" s="76">
        <f t="shared" si="18"/>
        <v>155.71407757814325</v>
      </c>
      <c r="M210" s="103">
        <f t="shared" si="22"/>
        <v>7.8850636540478858</v>
      </c>
      <c r="N210" s="103">
        <f t="shared" si="19"/>
        <v>246.40823918899642</v>
      </c>
    </row>
    <row r="211" spans="1:14">
      <c r="A211" s="102">
        <v>40387</v>
      </c>
      <c r="B211" t="s">
        <v>283</v>
      </c>
      <c r="C211">
        <v>31.681000000000001</v>
      </c>
      <c r="D211">
        <v>289.97399999999999</v>
      </c>
      <c r="E211">
        <v>31.15</v>
      </c>
      <c r="F211">
        <v>6106</v>
      </c>
      <c r="G211">
        <v>18.2</v>
      </c>
      <c r="I211" s="103">
        <f t="shared" si="20"/>
        <v>98.507919370333198</v>
      </c>
      <c r="J211" s="104">
        <f t="shared" si="17"/>
        <v>20.588155148399636</v>
      </c>
      <c r="K211" s="76">
        <f t="shared" si="21"/>
        <v>206.17697076995273</v>
      </c>
      <c r="L211" s="76">
        <f t="shared" si="18"/>
        <v>154.64587297666756</v>
      </c>
      <c r="M211" s="103">
        <f t="shared" si="22"/>
        <v>7.8309718120694018</v>
      </c>
      <c r="N211" s="103">
        <f t="shared" si="19"/>
        <v>244.7178691271688</v>
      </c>
    </row>
    <row r="212" spans="1:14">
      <c r="A212" s="102">
        <v>40387</v>
      </c>
      <c r="B212" t="s">
        <v>284</v>
      </c>
      <c r="C212">
        <v>31.847000000000001</v>
      </c>
      <c r="D212">
        <v>291.22399999999999</v>
      </c>
      <c r="E212">
        <v>31.1</v>
      </c>
      <c r="F212">
        <v>6098</v>
      </c>
      <c r="G212">
        <v>18.2</v>
      </c>
      <c r="I212" s="103">
        <f t="shared" si="20"/>
        <v>98.93257547622774</v>
      </c>
      <c r="J212" s="104">
        <f t="shared" si="17"/>
        <v>20.676908274531598</v>
      </c>
      <c r="K212" s="76">
        <f t="shared" si="21"/>
        <v>207.06577554922279</v>
      </c>
      <c r="L212" s="76">
        <f t="shared" si="18"/>
        <v>155.3125332272414</v>
      </c>
      <c r="M212" s="103">
        <f t="shared" si="22"/>
        <v>7.8647302146053581</v>
      </c>
      <c r="N212" s="103">
        <f t="shared" si="19"/>
        <v>245.77281920641744</v>
      </c>
    </row>
    <row r="213" spans="1:14">
      <c r="A213" s="102">
        <v>40387</v>
      </c>
      <c r="B213" t="s">
        <v>285</v>
      </c>
      <c r="C213">
        <v>32.014000000000003</v>
      </c>
      <c r="D213">
        <v>289.47500000000002</v>
      </c>
      <c r="E213">
        <v>31.17</v>
      </c>
      <c r="F213">
        <v>6116</v>
      </c>
      <c r="G213">
        <v>18.2</v>
      </c>
      <c r="I213" s="103">
        <f t="shared" si="20"/>
        <v>98.338629739105812</v>
      </c>
      <c r="J213" s="104">
        <f t="shared" ref="J213:J276" si="23">I213*20.9/100</f>
        <v>20.552773615473114</v>
      </c>
      <c r="K213" s="76">
        <f t="shared" si="21"/>
        <v>205.82264775133325</v>
      </c>
      <c r="L213" s="76">
        <f t="shared" ref="L213:L276" si="24">K213/1.33322</f>
        <v>154.38010812269036</v>
      </c>
      <c r="M213" s="103">
        <f t="shared" si="22"/>
        <v>7.8175139871687094</v>
      </c>
      <c r="N213" s="103">
        <f t="shared" ref="N213:N276" si="25">M213*31.25</f>
        <v>244.29731209902218</v>
      </c>
    </row>
    <row r="214" spans="1:14">
      <c r="A214" s="102">
        <v>40387</v>
      </c>
      <c r="B214" t="s">
        <v>286</v>
      </c>
      <c r="C214">
        <v>32.180999999999997</v>
      </c>
      <c r="D214">
        <v>290.47300000000001</v>
      </c>
      <c r="E214">
        <v>31.13</v>
      </c>
      <c r="F214">
        <v>6107</v>
      </c>
      <c r="G214">
        <v>18.2</v>
      </c>
      <c r="I214" s="103">
        <f t="shared" si="20"/>
        <v>98.677535900469863</v>
      </c>
      <c r="J214" s="104">
        <f t="shared" si="23"/>
        <v>20.6236050031982</v>
      </c>
      <c r="K214" s="76">
        <f t="shared" si="21"/>
        <v>206.53197798764273</v>
      </c>
      <c r="L214" s="76">
        <f t="shared" si="24"/>
        <v>154.91215102356904</v>
      </c>
      <c r="M214" s="103">
        <f t="shared" si="22"/>
        <v>7.8444556240801662</v>
      </c>
      <c r="N214" s="103">
        <f t="shared" si="25"/>
        <v>245.13923825250518</v>
      </c>
    </row>
    <row r="215" spans="1:14">
      <c r="A215" s="102">
        <v>40387</v>
      </c>
      <c r="B215" t="s">
        <v>287</v>
      </c>
      <c r="C215">
        <v>32.347999999999999</v>
      </c>
      <c r="D215">
        <v>289.97399999999999</v>
      </c>
      <c r="E215">
        <v>31.15</v>
      </c>
      <c r="F215">
        <v>6108</v>
      </c>
      <c r="G215">
        <v>18.2</v>
      </c>
      <c r="I215" s="103">
        <f t="shared" si="20"/>
        <v>98.507919370333198</v>
      </c>
      <c r="J215" s="104">
        <f t="shared" si="23"/>
        <v>20.588155148399636</v>
      </c>
      <c r="K215" s="76">
        <f t="shared" si="21"/>
        <v>206.17697076995273</v>
      </c>
      <c r="L215" s="76">
        <f t="shared" si="24"/>
        <v>154.64587297666756</v>
      </c>
      <c r="M215" s="103">
        <f t="shared" si="22"/>
        <v>7.8309718120694018</v>
      </c>
      <c r="N215" s="103">
        <f t="shared" si="25"/>
        <v>244.7178691271688</v>
      </c>
    </row>
    <row r="216" spans="1:14">
      <c r="A216" s="102">
        <v>40387</v>
      </c>
      <c r="B216" t="s">
        <v>288</v>
      </c>
      <c r="C216">
        <v>32.515000000000001</v>
      </c>
      <c r="D216">
        <v>292.22800000000001</v>
      </c>
      <c r="E216">
        <v>31.06</v>
      </c>
      <c r="F216">
        <v>6104</v>
      </c>
      <c r="G216">
        <v>18.2</v>
      </c>
      <c r="I216" s="103">
        <f t="shared" si="20"/>
        <v>99.273780280637965</v>
      </c>
      <c r="J216" s="104">
        <f t="shared" si="23"/>
        <v>20.748220078653336</v>
      </c>
      <c r="K216" s="76">
        <f t="shared" si="21"/>
        <v>207.77991684299013</v>
      </c>
      <c r="L216" s="76">
        <f t="shared" si="24"/>
        <v>155.84818472794447</v>
      </c>
      <c r="M216" s="103">
        <f t="shared" si="22"/>
        <v>7.8918545841236512</v>
      </c>
      <c r="N216" s="103">
        <f t="shared" si="25"/>
        <v>246.62045575386409</v>
      </c>
    </row>
    <row r="217" spans="1:14">
      <c r="A217" s="102">
        <v>40387</v>
      </c>
      <c r="B217" t="s">
        <v>289</v>
      </c>
      <c r="C217">
        <v>32.682000000000002</v>
      </c>
      <c r="D217">
        <v>289.97399999999999</v>
      </c>
      <c r="E217">
        <v>31.15</v>
      </c>
      <c r="F217">
        <v>6117</v>
      </c>
      <c r="G217">
        <v>18.2</v>
      </c>
      <c r="I217" s="103">
        <f t="shared" si="20"/>
        <v>98.507919370333198</v>
      </c>
      <c r="J217" s="104">
        <f t="shared" si="23"/>
        <v>20.588155148399636</v>
      </c>
      <c r="K217" s="76">
        <f t="shared" si="21"/>
        <v>206.17697076995273</v>
      </c>
      <c r="L217" s="76">
        <f t="shared" si="24"/>
        <v>154.64587297666756</v>
      </c>
      <c r="M217" s="103">
        <f t="shared" si="22"/>
        <v>7.8309718120694018</v>
      </c>
      <c r="N217" s="103">
        <f t="shared" si="25"/>
        <v>244.7178691271688</v>
      </c>
    </row>
    <row r="218" spans="1:14">
      <c r="A218" s="102">
        <v>40387</v>
      </c>
      <c r="B218" t="s">
        <v>290</v>
      </c>
      <c r="C218">
        <v>32.848999999999997</v>
      </c>
      <c r="D218">
        <v>290.47300000000001</v>
      </c>
      <c r="E218">
        <v>31.13</v>
      </c>
      <c r="F218">
        <v>6118</v>
      </c>
      <c r="G218">
        <v>18.2</v>
      </c>
      <c r="I218" s="103">
        <f t="shared" si="20"/>
        <v>98.677535900469863</v>
      </c>
      <c r="J218" s="104">
        <f t="shared" si="23"/>
        <v>20.6236050031982</v>
      </c>
      <c r="K218" s="76">
        <f t="shared" si="21"/>
        <v>206.53197798764273</v>
      </c>
      <c r="L218" s="76">
        <f t="shared" si="24"/>
        <v>154.91215102356904</v>
      </c>
      <c r="M218" s="103">
        <f t="shared" si="22"/>
        <v>7.8444556240801662</v>
      </c>
      <c r="N218" s="103">
        <f t="shared" si="25"/>
        <v>245.13923825250518</v>
      </c>
    </row>
    <row r="219" spans="1:14">
      <c r="A219" s="102">
        <v>40387</v>
      </c>
      <c r="B219" t="s">
        <v>291</v>
      </c>
      <c r="C219">
        <v>33.015999999999998</v>
      </c>
      <c r="D219">
        <v>291.47399999999999</v>
      </c>
      <c r="E219">
        <v>31.09</v>
      </c>
      <c r="F219">
        <v>6118</v>
      </c>
      <c r="G219">
        <v>18.2</v>
      </c>
      <c r="I219" s="103">
        <f t="shared" si="20"/>
        <v>99.017753032619197</v>
      </c>
      <c r="J219" s="104">
        <f t="shared" si="23"/>
        <v>20.694710383817409</v>
      </c>
      <c r="K219" s="76">
        <f t="shared" si="21"/>
        <v>207.24405208441544</v>
      </c>
      <c r="L219" s="76">
        <f t="shared" si="24"/>
        <v>155.44625199473111</v>
      </c>
      <c r="M219" s="103">
        <f t="shared" si="22"/>
        <v>7.8715014777422319</v>
      </c>
      <c r="N219" s="103">
        <f t="shared" si="25"/>
        <v>245.98442117944475</v>
      </c>
    </row>
    <row r="220" spans="1:14">
      <c r="A220" s="102">
        <v>40387</v>
      </c>
      <c r="B220" t="s">
        <v>292</v>
      </c>
      <c r="C220">
        <v>33.183</v>
      </c>
      <c r="D220">
        <v>291.22399999999999</v>
      </c>
      <c r="E220">
        <v>31.1</v>
      </c>
      <c r="F220">
        <v>6114</v>
      </c>
      <c r="G220">
        <v>18.2</v>
      </c>
      <c r="I220" s="103">
        <f t="shared" si="20"/>
        <v>98.93257547622774</v>
      </c>
      <c r="J220" s="104">
        <f t="shared" si="23"/>
        <v>20.676908274531598</v>
      </c>
      <c r="K220" s="76">
        <f t="shared" si="21"/>
        <v>207.06577554922279</v>
      </c>
      <c r="L220" s="76">
        <f t="shared" si="24"/>
        <v>155.3125332272414</v>
      </c>
      <c r="M220" s="103">
        <f t="shared" si="22"/>
        <v>7.8647302146053581</v>
      </c>
      <c r="N220" s="103">
        <f t="shared" si="25"/>
        <v>245.77281920641744</v>
      </c>
    </row>
    <row r="221" spans="1:14">
      <c r="A221" s="102">
        <v>40387</v>
      </c>
      <c r="B221" t="s">
        <v>293</v>
      </c>
      <c r="C221">
        <v>33.35</v>
      </c>
      <c r="D221">
        <v>289.47500000000002</v>
      </c>
      <c r="E221">
        <v>31.17</v>
      </c>
      <c r="F221">
        <v>6121</v>
      </c>
      <c r="G221">
        <v>18.2</v>
      </c>
      <c r="I221" s="103">
        <f t="shared" si="20"/>
        <v>98.338629739105812</v>
      </c>
      <c r="J221" s="104">
        <f t="shared" si="23"/>
        <v>20.552773615473114</v>
      </c>
      <c r="K221" s="76">
        <f t="shared" si="21"/>
        <v>205.82264775133325</v>
      </c>
      <c r="L221" s="76">
        <f t="shared" si="24"/>
        <v>154.38010812269036</v>
      </c>
      <c r="M221" s="103">
        <f t="shared" si="22"/>
        <v>7.8175139871687094</v>
      </c>
      <c r="N221" s="103">
        <f t="shared" si="25"/>
        <v>244.29731209902218</v>
      </c>
    </row>
    <row r="222" spans="1:14">
      <c r="A222" s="102">
        <v>40387</v>
      </c>
      <c r="B222" t="s">
        <v>294</v>
      </c>
      <c r="C222">
        <v>33.517000000000003</v>
      </c>
      <c r="D222">
        <v>290.72300000000001</v>
      </c>
      <c r="E222">
        <v>31.12</v>
      </c>
      <c r="F222">
        <v>6109</v>
      </c>
      <c r="G222">
        <v>18.2</v>
      </c>
      <c r="I222" s="103">
        <f t="shared" si="20"/>
        <v>98.762467016018789</v>
      </c>
      <c r="J222" s="104">
        <f t="shared" si="23"/>
        <v>20.641355606347926</v>
      </c>
      <c r="K222" s="76">
        <f t="shared" si="21"/>
        <v>206.70973872241328</v>
      </c>
      <c r="L222" s="76">
        <f t="shared" si="24"/>
        <v>155.04548290785712</v>
      </c>
      <c r="M222" s="103">
        <f t="shared" si="22"/>
        <v>7.8512072961902106</v>
      </c>
      <c r="N222" s="103">
        <f t="shared" si="25"/>
        <v>245.35022800594407</v>
      </c>
    </row>
    <row r="223" spans="1:14">
      <c r="A223" s="102">
        <v>40387</v>
      </c>
      <c r="B223" t="s">
        <v>295</v>
      </c>
      <c r="C223">
        <v>33.683</v>
      </c>
      <c r="D223">
        <v>289.47500000000002</v>
      </c>
      <c r="E223">
        <v>31.17</v>
      </c>
      <c r="F223">
        <v>6132</v>
      </c>
      <c r="G223">
        <v>18.2</v>
      </c>
      <c r="I223" s="103">
        <f t="shared" si="20"/>
        <v>98.338629739105812</v>
      </c>
      <c r="J223" s="104">
        <f t="shared" si="23"/>
        <v>20.552773615473114</v>
      </c>
      <c r="K223" s="76">
        <f t="shared" si="21"/>
        <v>205.82264775133325</v>
      </c>
      <c r="L223" s="76">
        <f t="shared" si="24"/>
        <v>154.38010812269036</v>
      </c>
      <c r="M223" s="103">
        <f t="shared" si="22"/>
        <v>7.8175139871687094</v>
      </c>
      <c r="N223" s="103">
        <f t="shared" si="25"/>
        <v>244.29731209902218</v>
      </c>
    </row>
    <row r="224" spans="1:14">
      <c r="A224" s="102">
        <v>40387</v>
      </c>
      <c r="B224" t="s">
        <v>296</v>
      </c>
      <c r="C224">
        <v>33.85</v>
      </c>
      <c r="D224">
        <v>290.97300000000001</v>
      </c>
      <c r="E224">
        <v>31.11</v>
      </c>
      <c r="F224">
        <v>6121</v>
      </c>
      <c r="G224">
        <v>18.2</v>
      </c>
      <c r="I224" s="103">
        <f t="shared" si="20"/>
        <v>98.847480172675716</v>
      </c>
      <c r="J224" s="104">
        <f t="shared" si="23"/>
        <v>20.659123356089221</v>
      </c>
      <c r="K224" s="76">
        <f t="shared" si="21"/>
        <v>206.8876711691359</v>
      </c>
      <c r="L224" s="76">
        <f t="shared" si="24"/>
        <v>155.17894358705681</v>
      </c>
      <c r="M224" s="103">
        <f t="shared" si="22"/>
        <v>7.8579654902287315</v>
      </c>
      <c r="N224" s="103">
        <f t="shared" si="25"/>
        <v>245.56142156964785</v>
      </c>
    </row>
    <row r="225" spans="1:14">
      <c r="A225" s="102">
        <v>40387</v>
      </c>
      <c r="B225" t="s">
        <v>297</v>
      </c>
      <c r="C225">
        <v>34.017000000000003</v>
      </c>
      <c r="D225">
        <v>287.73899999999998</v>
      </c>
      <c r="E225">
        <v>31.24</v>
      </c>
      <c r="F225">
        <v>6110</v>
      </c>
      <c r="G225">
        <v>18.2</v>
      </c>
      <c r="I225" s="103">
        <f t="shared" si="20"/>
        <v>97.748678244181946</v>
      </c>
      <c r="J225" s="104">
        <f t="shared" si="23"/>
        <v>20.429473753034028</v>
      </c>
      <c r="K225" s="76">
        <f t="shared" si="21"/>
        <v>204.58787989812816</v>
      </c>
      <c r="L225" s="76">
        <f t="shared" si="24"/>
        <v>153.45395350964444</v>
      </c>
      <c r="M225" s="103">
        <f t="shared" si="22"/>
        <v>7.7706152854524664</v>
      </c>
      <c r="N225" s="103">
        <f t="shared" si="25"/>
        <v>242.83172767038957</v>
      </c>
    </row>
    <row r="226" spans="1:14">
      <c r="A226" s="102">
        <v>40387</v>
      </c>
      <c r="B226" t="s">
        <v>298</v>
      </c>
      <c r="C226">
        <v>34.183999999999997</v>
      </c>
      <c r="D226">
        <v>289.22699999999998</v>
      </c>
      <c r="E226">
        <v>31.18</v>
      </c>
      <c r="F226">
        <v>6125</v>
      </c>
      <c r="G226">
        <v>18.2</v>
      </c>
      <c r="I226" s="103">
        <f t="shared" si="20"/>
        <v>98.254107247779856</v>
      </c>
      <c r="J226" s="104">
        <f t="shared" si="23"/>
        <v>20.535108414785988</v>
      </c>
      <c r="K226" s="76">
        <f t="shared" si="21"/>
        <v>205.64574226662799</v>
      </c>
      <c r="L226" s="76">
        <f t="shared" si="24"/>
        <v>154.24741773047808</v>
      </c>
      <c r="M226" s="103">
        <f t="shared" si="22"/>
        <v>7.8107947989928732</v>
      </c>
      <c r="N226" s="103">
        <f t="shared" si="25"/>
        <v>244.08733746852729</v>
      </c>
    </row>
    <row r="227" spans="1:14">
      <c r="A227" s="102">
        <v>40387</v>
      </c>
      <c r="B227" t="s">
        <v>299</v>
      </c>
      <c r="C227">
        <v>34.350999999999999</v>
      </c>
      <c r="D227">
        <v>291.47399999999999</v>
      </c>
      <c r="E227">
        <v>31.09</v>
      </c>
      <c r="F227">
        <v>6121</v>
      </c>
      <c r="G227">
        <v>18.2</v>
      </c>
      <c r="I227" s="103">
        <f t="shared" si="20"/>
        <v>99.017753032619197</v>
      </c>
      <c r="J227" s="104">
        <f t="shared" si="23"/>
        <v>20.694710383817409</v>
      </c>
      <c r="K227" s="76">
        <f t="shared" si="21"/>
        <v>207.24405208441544</v>
      </c>
      <c r="L227" s="76">
        <f t="shared" si="24"/>
        <v>155.44625199473111</v>
      </c>
      <c r="M227" s="103">
        <f t="shared" si="22"/>
        <v>7.8715014777422319</v>
      </c>
      <c r="N227" s="103">
        <f t="shared" si="25"/>
        <v>245.98442117944475</v>
      </c>
    </row>
    <row r="228" spans="1:14">
      <c r="A228" s="102">
        <v>40387</v>
      </c>
      <c r="B228" t="s">
        <v>300</v>
      </c>
      <c r="C228">
        <v>34.518000000000001</v>
      </c>
      <c r="D228">
        <v>291.22399999999999</v>
      </c>
      <c r="E228">
        <v>31.1</v>
      </c>
      <c r="F228">
        <v>6116</v>
      </c>
      <c r="G228">
        <v>18.2</v>
      </c>
      <c r="I228" s="103">
        <f t="shared" si="20"/>
        <v>98.93257547622774</v>
      </c>
      <c r="J228" s="104">
        <f t="shared" si="23"/>
        <v>20.676908274531598</v>
      </c>
      <c r="K228" s="76">
        <f t="shared" si="21"/>
        <v>207.06577554922279</v>
      </c>
      <c r="L228" s="76">
        <f t="shared" si="24"/>
        <v>155.3125332272414</v>
      </c>
      <c r="M228" s="103">
        <f t="shared" si="22"/>
        <v>7.8647302146053581</v>
      </c>
      <c r="N228" s="103">
        <f t="shared" si="25"/>
        <v>245.77281920641744</v>
      </c>
    </row>
    <row r="229" spans="1:14">
      <c r="A229" s="102">
        <v>40387</v>
      </c>
      <c r="B229" t="s">
        <v>301</v>
      </c>
      <c r="C229">
        <v>34.685000000000002</v>
      </c>
      <c r="D229">
        <v>290.72300000000001</v>
      </c>
      <c r="E229">
        <v>31.12</v>
      </c>
      <c r="F229">
        <v>6125</v>
      </c>
      <c r="G229">
        <v>18.2</v>
      </c>
      <c r="I229" s="103">
        <f t="shared" si="20"/>
        <v>98.762467016018789</v>
      </c>
      <c r="J229" s="104">
        <f t="shared" si="23"/>
        <v>20.641355606347926</v>
      </c>
      <c r="K229" s="76">
        <f t="shared" si="21"/>
        <v>206.70973872241328</v>
      </c>
      <c r="L229" s="76">
        <f t="shared" si="24"/>
        <v>155.04548290785712</v>
      </c>
      <c r="M229" s="103">
        <f t="shared" si="22"/>
        <v>7.8512072961902106</v>
      </c>
      <c r="N229" s="103">
        <f t="shared" si="25"/>
        <v>245.35022800594407</v>
      </c>
    </row>
    <row r="230" spans="1:14">
      <c r="A230" s="102">
        <v>40387</v>
      </c>
      <c r="B230" t="s">
        <v>302</v>
      </c>
      <c r="C230">
        <v>34.851999999999997</v>
      </c>
      <c r="D230">
        <v>291.47399999999999</v>
      </c>
      <c r="E230">
        <v>31.09</v>
      </c>
      <c r="F230">
        <v>6122</v>
      </c>
      <c r="G230">
        <v>18.2</v>
      </c>
      <c r="I230" s="103">
        <f t="shared" si="20"/>
        <v>99.017753032619197</v>
      </c>
      <c r="J230" s="104">
        <f t="shared" si="23"/>
        <v>20.694710383817409</v>
      </c>
      <c r="K230" s="76">
        <f t="shared" si="21"/>
        <v>207.24405208441544</v>
      </c>
      <c r="L230" s="76">
        <f t="shared" si="24"/>
        <v>155.44625199473111</v>
      </c>
      <c r="M230" s="103">
        <f t="shared" si="22"/>
        <v>7.8715014777422319</v>
      </c>
      <c r="N230" s="103">
        <f t="shared" si="25"/>
        <v>245.98442117944475</v>
      </c>
    </row>
    <row r="231" spans="1:14">
      <c r="A231" s="102">
        <v>40387</v>
      </c>
      <c r="B231" t="s">
        <v>303</v>
      </c>
      <c r="C231">
        <v>35.018999999999998</v>
      </c>
      <c r="D231">
        <v>289.72399999999999</v>
      </c>
      <c r="E231">
        <v>31.16</v>
      </c>
      <c r="F231">
        <v>6119</v>
      </c>
      <c r="G231">
        <v>18.2</v>
      </c>
      <c r="I231" s="103">
        <f t="shared" si="20"/>
        <v>98.423233744955596</v>
      </c>
      <c r="J231" s="104">
        <f t="shared" si="23"/>
        <v>20.570455852695719</v>
      </c>
      <c r="K231" s="76">
        <f t="shared" si="21"/>
        <v>205.99972384585044</v>
      </c>
      <c r="L231" s="76">
        <f t="shared" si="24"/>
        <v>154.5129264831389</v>
      </c>
      <c r="M231" s="103">
        <f t="shared" si="22"/>
        <v>7.824239655411759</v>
      </c>
      <c r="N231" s="103">
        <f t="shared" si="25"/>
        <v>244.50748923161746</v>
      </c>
    </row>
    <row r="232" spans="1:14">
      <c r="A232" s="102">
        <v>40387</v>
      </c>
      <c r="B232" t="s">
        <v>304</v>
      </c>
      <c r="C232">
        <v>35.186</v>
      </c>
      <c r="D232">
        <v>289.22699999999998</v>
      </c>
      <c r="E232">
        <v>31.18</v>
      </c>
      <c r="F232">
        <v>6116</v>
      </c>
      <c r="G232">
        <v>18.2</v>
      </c>
      <c r="I232" s="103">
        <f t="shared" si="20"/>
        <v>98.254107247779856</v>
      </c>
      <c r="J232" s="104">
        <f t="shared" si="23"/>
        <v>20.535108414785988</v>
      </c>
      <c r="K232" s="76">
        <f t="shared" si="21"/>
        <v>205.64574226662799</v>
      </c>
      <c r="L232" s="76">
        <f t="shared" si="24"/>
        <v>154.24741773047808</v>
      </c>
      <c r="M232" s="103">
        <f t="shared" si="22"/>
        <v>7.8107947989928732</v>
      </c>
      <c r="N232" s="103">
        <f t="shared" si="25"/>
        <v>244.08733746852729</v>
      </c>
    </row>
    <row r="233" spans="1:14">
      <c r="A233" s="102">
        <v>40387</v>
      </c>
      <c r="B233" t="s">
        <v>305</v>
      </c>
      <c r="C233">
        <v>35.353000000000002</v>
      </c>
      <c r="D233">
        <v>291.72500000000002</v>
      </c>
      <c r="E233">
        <v>31.08</v>
      </c>
      <c r="F233">
        <v>6123</v>
      </c>
      <c r="G233">
        <v>18.2</v>
      </c>
      <c r="I233" s="103">
        <f t="shared" si="20"/>
        <v>99.103012947951839</v>
      </c>
      <c r="J233" s="104">
        <f t="shared" si="23"/>
        <v>20.712529706121931</v>
      </c>
      <c r="K233" s="76">
        <f t="shared" si="21"/>
        <v>207.42250099678463</v>
      </c>
      <c r="L233" s="76">
        <f t="shared" si="24"/>
        <v>155.58010005609324</v>
      </c>
      <c r="M233" s="103">
        <f t="shared" si="22"/>
        <v>7.8782792880740002</v>
      </c>
      <c r="N233" s="103">
        <f t="shared" si="25"/>
        <v>246.1962277523125</v>
      </c>
    </row>
    <row r="234" spans="1:14">
      <c r="A234" s="102">
        <v>40387</v>
      </c>
      <c r="B234" t="s">
        <v>306</v>
      </c>
      <c r="C234">
        <v>35.520000000000003</v>
      </c>
      <c r="D234">
        <v>292.73200000000003</v>
      </c>
      <c r="E234">
        <v>31.04</v>
      </c>
      <c r="F234">
        <v>6098</v>
      </c>
      <c r="G234">
        <v>18.2</v>
      </c>
      <c r="I234" s="103">
        <f t="shared" si="20"/>
        <v>99.444878326261303</v>
      </c>
      <c r="J234" s="104">
        <f t="shared" si="23"/>
        <v>20.783979570188613</v>
      </c>
      <c r="K234" s="76">
        <f t="shared" si="21"/>
        <v>208.13802487102245</v>
      </c>
      <c r="L234" s="76">
        <f t="shared" si="24"/>
        <v>156.11678858029615</v>
      </c>
      <c r="M234" s="103">
        <f t="shared" si="22"/>
        <v>7.9054561704828084</v>
      </c>
      <c r="N234" s="103">
        <f t="shared" si="25"/>
        <v>247.04550532758776</v>
      </c>
    </row>
    <row r="235" spans="1:14">
      <c r="A235" s="102">
        <v>40387</v>
      </c>
      <c r="B235" t="s">
        <v>307</v>
      </c>
      <c r="C235">
        <v>35.686</v>
      </c>
      <c r="D235">
        <v>292.108</v>
      </c>
      <c r="E235">
        <v>31.02</v>
      </c>
      <c r="F235">
        <v>6100</v>
      </c>
      <c r="G235">
        <v>18.3</v>
      </c>
      <c r="I235" s="103">
        <f t="shared" si="20"/>
        <v>99.435307445637363</v>
      </c>
      <c r="J235" s="104">
        <f t="shared" si="23"/>
        <v>20.781979256138207</v>
      </c>
      <c r="K235" s="76">
        <f t="shared" si="21"/>
        <v>208.09052227986805</v>
      </c>
      <c r="L235" s="76">
        <f t="shared" si="24"/>
        <v>156.08115860838274</v>
      </c>
      <c r="M235" s="103">
        <f t="shared" si="22"/>
        <v>7.889732870264571</v>
      </c>
      <c r="N235" s="103">
        <f t="shared" si="25"/>
        <v>246.55415219576784</v>
      </c>
    </row>
    <row r="236" spans="1:14">
      <c r="A236" s="102">
        <v>40387</v>
      </c>
      <c r="B236" t="s">
        <v>308</v>
      </c>
      <c r="C236">
        <v>35.853000000000002</v>
      </c>
      <c r="D236">
        <v>292.108</v>
      </c>
      <c r="E236">
        <v>31.02</v>
      </c>
      <c r="F236">
        <v>6110</v>
      </c>
      <c r="G236">
        <v>18.3</v>
      </c>
      <c r="I236" s="103">
        <f t="shared" si="20"/>
        <v>99.435307445637363</v>
      </c>
      <c r="J236" s="104">
        <f t="shared" si="23"/>
        <v>20.781979256138207</v>
      </c>
      <c r="K236" s="76">
        <f t="shared" si="21"/>
        <v>208.09052227986805</v>
      </c>
      <c r="L236" s="76">
        <f t="shared" si="24"/>
        <v>156.08115860838274</v>
      </c>
      <c r="M236" s="103">
        <f t="shared" si="22"/>
        <v>7.889732870264571</v>
      </c>
      <c r="N236" s="103">
        <f t="shared" si="25"/>
        <v>246.55415219576784</v>
      </c>
    </row>
    <row r="237" spans="1:14">
      <c r="A237" s="102">
        <v>40387</v>
      </c>
      <c r="B237" t="s">
        <v>309</v>
      </c>
      <c r="C237">
        <v>36.020000000000003</v>
      </c>
      <c r="D237">
        <v>292.108</v>
      </c>
      <c r="E237">
        <v>31.02</v>
      </c>
      <c r="F237">
        <v>6099</v>
      </c>
      <c r="G237">
        <v>18.3</v>
      </c>
      <c r="I237" s="103">
        <f t="shared" si="20"/>
        <v>99.435307445637363</v>
      </c>
      <c r="J237" s="104">
        <f t="shared" si="23"/>
        <v>20.781979256138207</v>
      </c>
      <c r="K237" s="76">
        <f t="shared" si="21"/>
        <v>208.09052227986805</v>
      </c>
      <c r="L237" s="76">
        <f t="shared" si="24"/>
        <v>156.08115860838274</v>
      </c>
      <c r="M237" s="103">
        <f t="shared" si="22"/>
        <v>7.889732870264571</v>
      </c>
      <c r="N237" s="103">
        <f t="shared" si="25"/>
        <v>246.55415219576784</v>
      </c>
    </row>
    <row r="238" spans="1:14">
      <c r="A238" s="102">
        <v>40387</v>
      </c>
      <c r="B238" t="s">
        <v>310</v>
      </c>
      <c r="C238">
        <v>36.186999999999998</v>
      </c>
      <c r="D238">
        <v>292.108</v>
      </c>
      <c r="E238">
        <v>31.02</v>
      </c>
      <c r="F238">
        <v>6096</v>
      </c>
      <c r="G238">
        <v>18.3</v>
      </c>
      <c r="I238" s="103">
        <f t="shared" si="20"/>
        <v>99.435307445637363</v>
      </c>
      <c r="J238" s="104">
        <f t="shared" si="23"/>
        <v>20.781979256138207</v>
      </c>
      <c r="K238" s="76">
        <f t="shared" si="21"/>
        <v>208.09052227986805</v>
      </c>
      <c r="L238" s="76">
        <f t="shared" si="24"/>
        <v>156.08115860838274</v>
      </c>
      <c r="M238" s="103">
        <f t="shared" si="22"/>
        <v>7.889732870264571</v>
      </c>
      <c r="N238" s="103">
        <f t="shared" si="25"/>
        <v>246.55415219576784</v>
      </c>
    </row>
    <row r="239" spans="1:14">
      <c r="A239" s="102">
        <v>40387</v>
      </c>
      <c r="B239" t="s">
        <v>311</v>
      </c>
      <c r="C239">
        <v>36.353999999999999</v>
      </c>
      <c r="D239">
        <v>292.61200000000002</v>
      </c>
      <c r="E239">
        <v>31</v>
      </c>
      <c r="F239">
        <v>6075</v>
      </c>
      <c r="G239">
        <v>18.3</v>
      </c>
      <c r="I239" s="103">
        <f t="shared" ref="I239:I302" si="26">(-((TAN(E239*PI()/180))/(TAN(($B$7+($B$14*(G239-$E$7)))*PI()/180))*($H$13+($B$15*(G239-$E$8)))+(TAN(E239*PI()/180))/(TAN(($B$7+($B$14*(G239-$E$7)))*PI()/180))*1/$B$16*($H$13+($B$15*(G239-$E$8)))-$B$13*1/$B$16*($H$13+($B$15*(G239-$E$8)))-($H$13+($B$15*(G239-$E$8)))+$B$13*($H$13+($B$15*(G239-$E$8))))+(SQRT((POWER(((TAN(E239*PI()/180))/(TAN(($B$7+($B$14*(G239-$E$7)))*PI()/180))*($H$13+($B$15*(G239-$E$8)))+(TAN(E239*PI()/180))/(TAN(($B$7+($B$14*(G239-$E$7)))*PI()/180))*1/$B$16*($H$13+($B$15*(G239-$E$8)))-$B$13*1/$B$16*($H$13+($B$15*(G239-$E$8)))-($H$13+($B$15*(G239-$E$8)))+$B$13*($H$13+($B$15*(G239-$E$8)))),2))-4*((TAN(E239*PI()/180))/(TAN(($B$7+($B$14*(G239-$E$7)))*PI()/180))*1/$B$16*POWER(($H$13+($B$15*(G239-$E$8))),2))*((TAN(E239*PI()/180))/(TAN(($B$7+($B$14*(G239-$E$7)))*PI()/180))-1))))/(2*((TAN(E239*PI()/180))/(TAN(($B$7+($B$14*(G239-$E$7)))*PI()/180))*1/$B$16*POWER(($H$13+($B$15*(G239-$E$8))),2)))</f>
        <v>99.606768172773599</v>
      </c>
      <c r="J239" s="104">
        <f t="shared" si="23"/>
        <v>20.817814548109681</v>
      </c>
      <c r="K239" s="76">
        <f t="shared" ref="K239:K302" si="27">($B$9-EXP(52.57-6690.9/(273.15+G239)-4.681*LN(273.15+G239)))*I239/100*0.2095</f>
        <v>208.44934203088829</v>
      </c>
      <c r="L239" s="76">
        <f t="shared" si="24"/>
        <v>156.35029629835157</v>
      </c>
      <c r="M239" s="103">
        <f t="shared" ref="M239:M302" si="28">(($B$9-EXP(52.57-6690.9/(273.15+G239)-4.681*LN(273.15+G239)))/1013)*I239/100*0.2095*((49-1.335*G239+0.02759*POWER(G239,2)-0.0003235*POWER(G239,3)+0.000001614*POWER(G239,4))
-($J$16*(5.516*10^-1-1.759*10^-2*G239+2.253*10^-4*POWER(G239,2)-2.654*10^-7*POWER(G239,3)+5.363*10^-8*POWER(G239,4))))*32/22.414</f>
        <v>7.9033374878757332</v>
      </c>
      <c r="N239" s="103">
        <f t="shared" si="25"/>
        <v>246.97929649611666</v>
      </c>
    </row>
    <row r="240" spans="1:14">
      <c r="A240" s="102">
        <v>40387</v>
      </c>
      <c r="B240" t="s">
        <v>312</v>
      </c>
      <c r="C240">
        <v>36.521000000000001</v>
      </c>
      <c r="D240">
        <v>293.11700000000002</v>
      </c>
      <c r="E240">
        <v>30.98</v>
      </c>
      <c r="F240">
        <v>6077</v>
      </c>
      <c r="G240">
        <v>18.3</v>
      </c>
      <c r="I240" s="103">
        <f t="shared" si="26"/>
        <v>99.778561596409233</v>
      </c>
      <c r="J240" s="104">
        <f t="shared" si="23"/>
        <v>20.853719373649529</v>
      </c>
      <c r="K240" s="76">
        <f t="shared" si="27"/>
        <v>208.80885802341572</v>
      </c>
      <c r="L240" s="76">
        <f t="shared" si="24"/>
        <v>156.61995621383997</v>
      </c>
      <c r="M240" s="103">
        <f t="shared" si="28"/>
        <v>7.9169685034191231</v>
      </c>
      <c r="N240" s="103">
        <f t="shared" si="25"/>
        <v>247.40526573184761</v>
      </c>
    </row>
    <row r="241" spans="1:14">
      <c r="A241" s="102">
        <v>40387</v>
      </c>
      <c r="B241" t="s">
        <v>313</v>
      </c>
      <c r="C241">
        <v>36.688000000000002</v>
      </c>
      <c r="D241">
        <v>295.14499999999998</v>
      </c>
      <c r="E241">
        <v>30.9</v>
      </c>
      <c r="F241">
        <v>6068</v>
      </c>
      <c r="G241">
        <v>18.3</v>
      </c>
      <c r="I241" s="103">
        <f t="shared" si="26"/>
        <v>100.46907950929612</v>
      </c>
      <c r="J241" s="104">
        <f t="shared" si="23"/>
        <v>20.998037617442886</v>
      </c>
      <c r="K241" s="76">
        <f t="shared" si="27"/>
        <v>210.25392051507436</v>
      </c>
      <c r="L241" s="76">
        <f t="shared" si="24"/>
        <v>157.70384521314887</v>
      </c>
      <c r="M241" s="103">
        <f t="shared" si="28"/>
        <v>7.9717579138887267</v>
      </c>
      <c r="N241" s="103">
        <f t="shared" si="25"/>
        <v>249.11743480902271</v>
      </c>
    </row>
    <row r="242" spans="1:14">
      <c r="A242" s="102">
        <v>40387</v>
      </c>
      <c r="B242" t="s">
        <v>314</v>
      </c>
      <c r="C242">
        <v>36.854999999999997</v>
      </c>
      <c r="D242">
        <v>294.38299999999998</v>
      </c>
      <c r="E242">
        <v>30.93</v>
      </c>
      <c r="F242">
        <v>6065</v>
      </c>
      <c r="G242">
        <v>18.3</v>
      </c>
      <c r="I242" s="103">
        <f t="shared" si="26"/>
        <v>100.20950635761105</v>
      </c>
      <c r="J242" s="104">
        <f t="shared" si="23"/>
        <v>20.943786828740709</v>
      </c>
      <c r="K242" s="76">
        <f t="shared" si="27"/>
        <v>209.71070589552377</v>
      </c>
      <c r="L242" s="76">
        <f t="shared" si="24"/>
        <v>157.29639961561014</v>
      </c>
      <c r="M242" s="103">
        <f t="shared" si="28"/>
        <v>7.951161981923538</v>
      </c>
      <c r="N242" s="103">
        <f t="shared" si="25"/>
        <v>248.47381193511058</v>
      </c>
    </row>
    <row r="243" spans="1:14">
      <c r="A243" s="102">
        <v>40387</v>
      </c>
      <c r="B243" t="s">
        <v>315</v>
      </c>
      <c r="C243">
        <v>37.021999999999998</v>
      </c>
      <c r="D243">
        <v>296.166</v>
      </c>
      <c r="E243">
        <v>30.86</v>
      </c>
      <c r="F243">
        <v>6039</v>
      </c>
      <c r="G243">
        <v>18.3</v>
      </c>
      <c r="I243" s="103">
        <f t="shared" si="26"/>
        <v>100.81635714624777</v>
      </c>
      <c r="J243" s="104">
        <f t="shared" si="23"/>
        <v>21.07061864356578</v>
      </c>
      <c r="K243" s="76">
        <f t="shared" si="27"/>
        <v>210.98067629937054</v>
      </c>
      <c r="L243" s="76">
        <f t="shared" si="24"/>
        <v>158.2489583859907</v>
      </c>
      <c r="M243" s="103">
        <f t="shared" si="28"/>
        <v>7.9993127921080465</v>
      </c>
      <c r="N243" s="103">
        <f t="shared" si="25"/>
        <v>249.97852475337646</v>
      </c>
    </row>
    <row r="244" spans="1:14">
      <c r="A244" s="102">
        <v>40387</v>
      </c>
      <c r="B244" t="s">
        <v>316</v>
      </c>
      <c r="C244">
        <v>37.189</v>
      </c>
      <c r="D244">
        <v>295.14499999999998</v>
      </c>
      <c r="E244">
        <v>30.9</v>
      </c>
      <c r="F244">
        <v>6040</v>
      </c>
      <c r="G244">
        <v>18.3</v>
      </c>
      <c r="I244" s="103">
        <f t="shared" si="26"/>
        <v>100.46907950929612</v>
      </c>
      <c r="J244" s="104">
        <f t="shared" si="23"/>
        <v>20.998037617442886</v>
      </c>
      <c r="K244" s="76">
        <f t="shared" si="27"/>
        <v>210.25392051507436</v>
      </c>
      <c r="L244" s="76">
        <f t="shared" si="24"/>
        <v>157.70384521314887</v>
      </c>
      <c r="M244" s="103">
        <f t="shared" si="28"/>
        <v>7.9717579138887267</v>
      </c>
      <c r="N244" s="103">
        <f t="shared" si="25"/>
        <v>249.11743480902271</v>
      </c>
    </row>
    <row r="245" spans="1:14">
      <c r="A245" s="102">
        <v>40387</v>
      </c>
      <c r="B245" t="s">
        <v>317</v>
      </c>
      <c r="C245">
        <v>37.354999999999997</v>
      </c>
      <c r="D245">
        <v>293.62200000000001</v>
      </c>
      <c r="E245">
        <v>30.96</v>
      </c>
      <c r="F245">
        <v>6056</v>
      </c>
      <c r="G245">
        <v>18.3</v>
      </c>
      <c r="I245" s="103">
        <f t="shared" si="26"/>
        <v>99.950688577285149</v>
      </c>
      <c r="J245" s="104">
        <f t="shared" si="23"/>
        <v>20.889693912652596</v>
      </c>
      <c r="K245" s="76">
        <f t="shared" si="27"/>
        <v>209.16907205874222</v>
      </c>
      <c r="L245" s="76">
        <f t="shared" si="24"/>
        <v>156.89013970593166</v>
      </c>
      <c r="M245" s="103">
        <f t="shared" si="28"/>
        <v>7.9306259851905629</v>
      </c>
      <c r="N245" s="103">
        <f t="shared" si="25"/>
        <v>247.83206203720511</v>
      </c>
    </row>
    <row r="246" spans="1:14">
      <c r="A246" s="102">
        <v>40387</v>
      </c>
      <c r="B246" t="s">
        <v>318</v>
      </c>
      <c r="C246">
        <v>37.521999999999998</v>
      </c>
      <c r="D246">
        <v>298.733</v>
      </c>
      <c r="E246">
        <v>30.76</v>
      </c>
      <c r="F246">
        <v>6037</v>
      </c>
      <c r="G246">
        <v>18.3</v>
      </c>
      <c r="I246" s="103">
        <f t="shared" si="26"/>
        <v>101.69049524218676</v>
      </c>
      <c r="J246" s="104">
        <f t="shared" si="23"/>
        <v>21.253313505617029</v>
      </c>
      <c r="K246" s="76">
        <f t="shared" si="27"/>
        <v>212.81000491112266</v>
      </c>
      <c r="L246" s="76">
        <f t="shared" si="24"/>
        <v>159.62107147441731</v>
      </c>
      <c r="M246" s="103">
        <f t="shared" si="28"/>
        <v>8.0686716169143242</v>
      </c>
      <c r="N246" s="103">
        <f t="shared" si="25"/>
        <v>252.14598802857265</v>
      </c>
    </row>
    <row r="247" spans="1:14">
      <c r="A247" s="102">
        <v>40387</v>
      </c>
      <c r="B247" t="s">
        <v>319</v>
      </c>
      <c r="C247">
        <v>37.689</v>
      </c>
      <c r="D247">
        <v>296.166</v>
      </c>
      <c r="E247">
        <v>30.86</v>
      </c>
      <c r="F247">
        <v>6024</v>
      </c>
      <c r="G247">
        <v>18.3</v>
      </c>
      <c r="I247" s="103">
        <f t="shared" si="26"/>
        <v>100.81635714624777</v>
      </c>
      <c r="J247" s="104">
        <f t="shared" si="23"/>
        <v>21.07061864356578</v>
      </c>
      <c r="K247" s="76">
        <f t="shared" si="27"/>
        <v>210.98067629937054</v>
      </c>
      <c r="L247" s="76">
        <f t="shared" si="24"/>
        <v>158.2489583859907</v>
      </c>
      <c r="M247" s="103">
        <f t="shared" si="28"/>
        <v>7.9993127921080465</v>
      </c>
      <c r="N247" s="103">
        <f t="shared" si="25"/>
        <v>249.97852475337646</v>
      </c>
    </row>
    <row r="248" spans="1:14">
      <c r="A248" s="102">
        <v>40387</v>
      </c>
      <c r="B248" t="s">
        <v>320</v>
      </c>
      <c r="C248">
        <v>37.856000000000002</v>
      </c>
      <c r="D248">
        <v>300.286</v>
      </c>
      <c r="E248">
        <v>30.7</v>
      </c>
      <c r="F248">
        <v>6016</v>
      </c>
      <c r="G248">
        <v>18.3</v>
      </c>
      <c r="I248" s="103">
        <f t="shared" si="26"/>
        <v>102.21908937984205</v>
      </c>
      <c r="J248" s="104">
        <f t="shared" si="23"/>
        <v>21.363789680386986</v>
      </c>
      <c r="K248" s="76">
        <f t="shared" si="27"/>
        <v>213.91620584723285</v>
      </c>
      <c r="L248" s="76">
        <f t="shared" si="24"/>
        <v>160.45079270280436</v>
      </c>
      <c r="M248" s="103">
        <f t="shared" si="28"/>
        <v>8.11061312290472</v>
      </c>
      <c r="N248" s="103">
        <f t="shared" si="25"/>
        <v>253.45666009077249</v>
      </c>
    </row>
    <row r="249" spans="1:14">
      <c r="A249" s="102">
        <v>40387</v>
      </c>
      <c r="B249" t="s">
        <v>321</v>
      </c>
      <c r="C249">
        <v>38.023000000000003</v>
      </c>
      <c r="D249">
        <v>299.50900000000001</v>
      </c>
      <c r="E249">
        <v>30.73</v>
      </c>
      <c r="F249">
        <v>6009</v>
      </c>
      <c r="G249">
        <v>18.3</v>
      </c>
      <c r="I249" s="103">
        <f t="shared" si="26"/>
        <v>101.95440470811334</v>
      </c>
      <c r="J249" s="104">
        <f t="shared" si="23"/>
        <v>21.308470583995685</v>
      </c>
      <c r="K249" s="76">
        <f t="shared" si="27"/>
        <v>213.36229423379902</v>
      </c>
      <c r="L249" s="76">
        <f t="shared" si="24"/>
        <v>160.03532367786187</v>
      </c>
      <c r="M249" s="103">
        <f t="shared" si="28"/>
        <v>8.0896116154076516</v>
      </c>
      <c r="N249" s="103">
        <f t="shared" si="25"/>
        <v>252.80036298148912</v>
      </c>
    </row>
    <row r="250" spans="1:14">
      <c r="A250" s="102">
        <v>40387</v>
      </c>
      <c r="B250" t="s">
        <v>322</v>
      </c>
      <c r="C250">
        <v>38.19</v>
      </c>
      <c r="D250">
        <v>299.25</v>
      </c>
      <c r="E250">
        <v>30.74</v>
      </c>
      <c r="F250">
        <v>5989</v>
      </c>
      <c r="G250">
        <v>18.3</v>
      </c>
      <c r="I250" s="103">
        <f t="shared" si="26"/>
        <v>101.86634890122716</v>
      </c>
      <c r="J250" s="104">
        <f t="shared" si="23"/>
        <v>21.290066920356477</v>
      </c>
      <c r="K250" s="76">
        <f t="shared" si="27"/>
        <v>213.17801785033495</v>
      </c>
      <c r="L250" s="76">
        <f t="shared" si="24"/>
        <v>159.89710464164574</v>
      </c>
      <c r="M250" s="103">
        <f t="shared" si="28"/>
        <v>8.0826247934039337</v>
      </c>
      <c r="N250" s="103">
        <f t="shared" si="25"/>
        <v>252.58202479387293</v>
      </c>
    </row>
    <row r="251" spans="1:14">
      <c r="A251" s="102">
        <v>40387</v>
      </c>
      <c r="B251" t="s">
        <v>323</v>
      </c>
      <c r="C251">
        <v>38.356999999999999</v>
      </c>
      <c r="D251">
        <v>301.06599999999997</v>
      </c>
      <c r="E251">
        <v>30.67</v>
      </c>
      <c r="F251">
        <v>5994</v>
      </c>
      <c r="G251">
        <v>18.3</v>
      </c>
      <c r="I251" s="103">
        <f t="shared" si="26"/>
        <v>102.48455228388224</v>
      </c>
      <c r="J251" s="104">
        <f t="shared" si="23"/>
        <v>21.419271427331388</v>
      </c>
      <c r="K251" s="76">
        <f t="shared" si="27"/>
        <v>214.47174608506893</v>
      </c>
      <c r="L251" s="76">
        <f t="shared" si="24"/>
        <v>160.86748329988217</v>
      </c>
      <c r="M251" s="103">
        <f t="shared" si="28"/>
        <v>8.1316763795450928</v>
      </c>
      <c r="N251" s="103">
        <f t="shared" si="25"/>
        <v>254.11488686078414</v>
      </c>
    </row>
    <row r="252" spans="1:14">
      <c r="A252" s="102">
        <v>40387</v>
      </c>
      <c r="B252" t="s">
        <v>324</v>
      </c>
      <c r="C252">
        <v>38.524000000000001</v>
      </c>
      <c r="D252">
        <v>303.15699999999998</v>
      </c>
      <c r="E252">
        <v>30.59</v>
      </c>
      <c r="F252">
        <v>5977</v>
      </c>
      <c r="G252">
        <v>18.3</v>
      </c>
      <c r="I252" s="103">
        <f t="shared" si="26"/>
        <v>103.1962812155701</v>
      </c>
      <c r="J252" s="104">
        <f t="shared" si="23"/>
        <v>21.568022774054146</v>
      </c>
      <c r="K252" s="76">
        <f t="shared" si="27"/>
        <v>215.96119735666673</v>
      </c>
      <c r="L252" s="76">
        <f t="shared" si="24"/>
        <v>161.98466671417074</v>
      </c>
      <c r="M252" s="103">
        <f t="shared" si="28"/>
        <v>8.1881487864929561</v>
      </c>
      <c r="N252" s="103">
        <f t="shared" si="25"/>
        <v>255.87964957790487</v>
      </c>
    </row>
    <row r="253" spans="1:14">
      <c r="A253" s="102">
        <v>40387</v>
      </c>
      <c r="B253" t="s">
        <v>325</v>
      </c>
      <c r="C253">
        <v>38.69</v>
      </c>
      <c r="D253">
        <v>304.47199999999998</v>
      </c>
      <c r="E253">
        <v>30.54</v>
      </c>
      <c r="F253">
        <v>5977</v>
      </c>
      <c r="G253">
        <v>18.3</v>
      </c>
      <c r="I253" s="103">
        <f t="shared" si="26"/>
        <v>103.64395888257165</v>
      </c>
      <c r="J253" s="104">
        <f t="shared" si="23"/>
        <v>21.661587406457475</v>
      </c>
      <c r="K253" s="76">
        <f t="shared" si="27"/>
        <v>216.89806256010883</v>
      </c>
      <c r="L253" s="76">
        <f t="shared" si="24"/>
        <v>162.6873753469861</v>
      </c>
      <c r="M253" s="103">
        <f t="shared" si="28"/>
        <v>8.2236699438701439</v>
      </c>
      <c r="N253" s="103">
        <f t="shared" si="25"/>
        <v>256.98968574594198</v>
      </c>
    </row>
    <row r="254" spans="1:14">
      <c r="A254" s="102">
        <v>40387</v>
      </c>
      <c r="B254" t="s">
        <v>326</v>
      </c>
      <c r="C254">
        <v>38.857999999999997</v>
      </c>
      <c r="D254">
        <v>306.85599999999999</v>
      </c>
      <c r="E254">
        <v>30.45</v>
      </c>
      <c r="F254">
        <v>5966</v>
      </c>
      <c r="G254">
        <v>18.3</v>
      </c>
      <c r="I254" s="103">
        <f t="shared" si="26"/>
        <v>104.45535062767155</v>
      </c>
      <c r="J254" s="104">
        <f t="shared" si="23"/>
        <v>21.831168281183356</v>
      </c>
      <c r="K254" s="76">
        <f t="shared" si="27"/>
        <v>218.59608046088033</v>
      </c>
      <c r="L254" s="76">
        <f t="shared" si="24"/>
        <v>163.96099703040781</v>
      </c>
      <c r="M254" s="103">
        <f t="shared" si="28"/>
        <v>8.2880501352370395</v>
      </c>
      <c r="N254" s="103">
        <f t="shared" si="25"/>
        <v>259.00156672615748</v>
      </c>
    </row>
    <row r="255" spans="1:14">
      <c r="A255" s="102">
        <v>40387</v>
      </c>
      <c r="B255" t="s">
        <v>327</v>
      </c>
      <c r="C255">
        <v>39.024000000000001</v>
      </c>
      <c r="D255">
        <v>304.47199999999998</v>
      </c>
      <c r="E255">
        <v>30.54</v>
      </c>
      <c r="F255">
        <v>5961</v>
      </c>
      <c r="G255">
        <v>18.3</v>
      </c>
      <c r="I255" s="103">
        <f t="shared" si="26"/>
        <v>103.64395888257165</v>
      </c>
      <c r="J255" s="104">
        <f t="shared" si="23"/>
        <v>21.661587406457475</v>
      </c>
      <c r="K255" s="76">
        <f t="shared" si="27"/>
        <v>216.89806256010883</v>
      </c>
      <c r="L255" s="76">
        <f t="shared" si="24"/>
        <v>162.6873753469861</v>
      </c>
      <c r="M255" s="103">
        <f t="shared" si="28"/>
        <v>8.2236699438701439</v>
      </c>
      <c r="N255" s="103">
        <f t="shared" si="25"/>
        <v>256.98968574594198</v>
      </c>
    </row>
    <row r="256" spans="1:14">
      <c r="A256" s="102">
        <v>40387</v>
      </c>
      <c r="B256" t="s">
        <v>328</v>
      </c>
      <c r="C256">
        <v>39.191000000000003</v>
      </c>
      <c r="D256">
        <v>303.15699999999998</v>
      </c>
      <c r="E256">
        <v>30.59</v>
      </c>
      <c r="F256">
        <v>5960</v>
      </c>
      <c r="G256">
        <v>18.3</v>
      </c>
      <c r="I256" s="103">
        <f t="shared" si="26"/>
        <v>103.1962812155701</v>
      </c>
      <c r="J256" s="104">
        <f t="shared" si="23"/>
        <v>21.568022774054146</v>
      </c>
      <c r="K256" s="76">
        <f t="shared" si="27"/>
        <v>215.96119735666673</v>
      </c>
      <c r="L256" s="76">
        <f t="shared" si="24"/>
        <v>161.98466671417074</v>
      </c>
      <c r="M256" s="103">
        <f t="shared" si="28"/>
        <v>8.1881487864929561</v>
      </c>
      <c r="N256" s="103">
        <f t="shared" si="25"/>
        <v>255.87964957790487</v>
      </c>
    </row>
    <row r="257" spans="1:14">
      <c r="A257" s="102">
        <v>40387</v>
      </c>
      <c r="B257" t="s">
        <v>329</v>
      </c>
      <c r="C257">
        <v>39.357999999999997</v>
      </c>
      <c r="D257">
        <v>304.47199999999998</v>
      </c>
      <c r="E257">
        <v>30.54</v>
      </c>
      <c r="F257">
        <v>5953</v>
      </c>
      <c r="G257">
        <v>18.3</v>
      </c>
      <c r="I257" s="103">
        <f t="shared" si="26"/>
        <v>103.64395888257165</v>
      </c>
      <c r="J257" s="104">
        <f t="shared" si="23"/>
        <v>21.661587406457475</v>
      </c>
      <c r="K257" s="76">
        <f t="shared" si="27"/>
        <v>216.89806256010883</v>
      </c>
      <c r="L257" s="76">
        <f t="shared" si="24"/>
        <v>162.6873753469861</v>
      </c>
      <c r="M257" s="103">
        <f t="shared" si="28"/>
        <v>8.2236699438701439</v>
      </c>
      <c r="N257" s="103">
        <f t="shared" si="25"/>
        <v>256.98968574594198</v>
      </c>
    </row>
    <row r="258" spans="1:14">
      <c r="A258" s="102">
        <v>40387</v>
      </c>
      <c r="B258" t="s">
        <v>330</v>
      </c>
      <c r="C258">
        <v>39.524999999999999</v>
      </c>
      <c r="D258">
        <v>308.04000000000002</v>
      </c>
      <c r="E258">
        <v>30.45</v>
      </c>
      <c r="F258">
        <v>5941</v>
      </c>
      <c r="G258">
        <v>18.2</v>
      </c>
      <c r="I258" s="103">
        <f t="shared" si="26"/>
        <v>104.64517377697037</v>
      </c>
      <c r="J258" s="104">
        <f t="shared" si="23"/>
        <v>21.870841319386805</v>
      </c>
      <c r="K258" s="76">
        <f t="shared" si="27"/>
        <v>219.02223773420533</v>
      </c>
      <c r="L258" s="76">
        <f t="shared" si="24"/>
        <v>164.28064215523719</v>
      </c>
      <c r="M258" s="103">
        <f t="shared" si="28"/>
        <v>8.3188581319620578</v>
      </c>
      <c r="N258" s="103">
        <f t="shared" si="25"/>
        <v>259.96431662381428</v>
      </c>
    </row>
    <row r="259" spans="1:14">
      <c r="A259" s="102">
        <v>40387</v>
      </c>
      <c r="B259" t="s">
        <v>331</v>
      </c>
      <c r="C259">
        <v>39.692</v>
      </c>
      <c r="D259">
        <v>308.30700000000002</v>
      </c>
      <c r="E259">
        <v>30.44</v>
      </c>
      <c r="F259">
        <v>5937</v>
      </c>
      <c r="G259">
        <v>18.2</v>
      </c>
      <c r="I259" s="103">
        <f t="shared" si="26"/>
        <v>104.73593276175217</v>
      </c>
      <c r="J259" s="104">
        <f t="shared" si="23"/>
        <v>21.889809947206199</v>
      </c>
      <c r="K259" s="76">
        <f t="shared" si="27"/>
        <v>219.21219619309954</v>
      </c>
      <c r="L259" s="76">
        <f t="shared" si="24"/>
        <v>164.42312311028903</v>
      </c>
      <c r="M259" s="103">
        <f t="shared" si="28"/>
        <v>8.3260730955513935</v>
      </c>
      <c r="N259" s="103">
        <f t="shared" si="25"/>
        <v>260.18978423598105</v>
      </c>
    </row>
    <row r="260" spans="1:14">
      <c r="A260" s="102">
        <v>40387</v>
      </c>
      <c r="B260" t="s">
        <v>332</v>
      </c>
      <c r="C260">
        <v>39.859000000000002</v>
      </c>
      <c r="D260">
        <v>309.37799999999999</v>
      </c>
      <c r="E260">
        <v>30.4</v>
      </c>
      <c r="F260">
        <v>5925</v>
      </c>
      <c r="G260">
        <v>18.2</v>
      </c>
      <c r="I260" s="103">
        <f t="shared" si="26"/>
        <v>105.09986593064258</v>
      </c>
      <c r="J260" s="104">
        <f t="shared" si="23"/>
        <v>21.9658719795043</v>
      </c>
      <c r="K260" s="76">
        <f t="shared" si="27"/>
        <v>219.97390792961943</v>
      </c>
      <c r="L260" s="76">
        <f t="shared" si="24"/>
        <v>164.99445547593001</v>
      </c>
      <c r="M260" s="103">
        <f t="shared" si="28"/>
        <v>8.3550042759607983</v>
      </c>
      <c r="N260" s="103">
        <f t="shared" si="25"/>
        <v>261.09388362377496</v>
      </c>
    </row>
    <row r="261" spans="1:14">
      <c r="A261" s="102">
        <v>40387</v>
      </c>
      <c r="B261" t="s">
        <v>333</v>
      </c>
      <c r="C261">
        <v>40.026000000000003</v>
      </c>
      <c r="D261">
        <v>309.91500000000002</v>
      </c>
      <c r="E261">
        <v>30.38</v>
      </c>
      <c r="F261">
        <v>5926</v>
      </c>
      <c r="G261">
        <v>18.2</v>
      </c>
      <c r="I261" s="103">
        <f t="shared" si="26"/>
        <v>105.28237249627307</v>
      </c>
      <c r="J261" s="104">
        <f t="shared" si="23"/>
        <v>22.004015851721068</v>
      </c>
      <c r="K261" s="76">
        <f t="shared" si="27"/>
        <v>220.35589397792748</v>
      </c>
      <c r="L261" s="76">
        <f t="shared" si="24"/>
        <v>165.28096936584168</v>
      </c>
      <c r="M261" s="103">
        <f t="shared" si="28"/>
        <v>8.3695127924344508</v>
      </c>
      <c r="N261" s="103">
        <f t="shared" si="25"/>
        <v>261.54727476357658</v>
      </c>
    </row>
    <row r="262" spans="1:14">
      <c r="A262" s="102">
        <v>40387</v>
      </c>
      <c r="B262" t="s">
        <v>334</v>
      </c>
      <c r="C262">
        <v>40.192999999999998</v>
      </c>
      <c r="D262">
        <v>312.346</v>
      </c>
      <c r="E262">
        <v>30.29</v>
      </c>
      <c r="F262">
        <v>5902</v>
      </c>
      <c r="G262">
        <v>18.2</v>
      </c>
      <c r="I262" s="103">
        <f t="shared" si="26"/>
        <v>106.10813611261767</v>
      </c>
      <c r="J262" s="104">
        <f t="shared" si="23"/>
        <v>22.176600447537094</v>
      </c>
      <c r="K262" s="76">
        <f t="shared" si="27"/>
        <v>222.08421635117662</v>
      </c>
      <c r="L262" s="76">
        <f t="shared" si="24"/>
        <v>166.57732133569598</v>
      </c>
      <c r="M262" s="103">
        <f t="shared" si="28"/>
        <v>8.4351575816489781</v>
      </c>
      <c r="N262" s="103">
        <f t="shared" si="25"/>
        <v>263.59867442653058</v>
      </c>
    </row>
    <row r="263" spans="1:14">
      <c r="A263" s="102">
        <v>40387</v>
      </c>
      <c r="B263" t="s">
        <v>335</v>
      </c>
      <c r="C263">
        <v>40.36</v>
      </c>
      <c r="D263">
        <v>311.26299999999998</v>
      </c>
      <c r="E263">
        <v>30.33</v>
      </c>
      <c r="F263">
        <v>5903</v>
      </c>
      <c r="G263">
        <v>18.2</v>
      </c>
      <c r="I263" s="103">
        <f t="shared" si="26"/>
        <v>105.7402214212871</v>
      </c>
      <c r="J263" s="104">
        <f t="shared" si="23"/>
        <v>22.099706277049005</v>
      </c>
      <c r="K263" s="76">
        <f t="shared" si="27"/>
        <v>221.31417129241214</v>
      </c>
      <c r="L263" s="76">
        <f t="shared" si="24"/>
        <v>165.99973844707711</v>
      </c>
      <c r="M263" s="103">
        <f t="shared" si="28"/>
        <v>8.4059098866872723</v>
      </c>
      <c r="N263" s="103">
        <f t="shared" si="25"/>
        <v>262.68468395897725</v>
      </c>
    </row>
    <row r="264" spans="1:14">
      <c r="A264" s="102">
        <v>40387</v>
      </c>
      <c r="B264" t="s">
        <v>336</v>
      </c>
      <c r="C264">
        <v>40.527000000000001</v>
      </c>
      <c r="D264">
        <v>312.346</v>
      </c>
      <c r="E264">
        <v>30.29</v>
      </c>
      <c r="F264">
        <v>5905</v>
      </c>
      <c r="G264">
        <v>18.2</v>
      </c>
      <c r="I264" s="103">
        <f t="shared" si="26"/>
        <v>106.10813611261767</v>
      </c>
      <c r="J264" s="104">
        <f t="shared" si="23"/>
        <v>22.176600447537094</v>
      </c>
      <c r="K264" s="76">
        <f t="shared" si="27"/>
        <v>222.08421635117662</v>
      </c>
      <c r="L264" s="76">
        <f t="shared" si="24"/>
        <v>166.57732133569598</v>
      </c>
      <c r="M264" s="103">
        <f t="shared" si="28"/>
        <v>8.4351575816489781</v>
      </c>
      <c r="N264" s="103">
        <f t="shared" si="25"/>
        <v>263.59867442653058</v>
      </c>
    </row>
    <row r="265" spans="1:14">
      <c r="A265" s="102">
        <v>40387</v>
      </c>
      <c r="B265" t="s">
        <v>337</v>
      </c>
      <c r="C265">
        <v>40.694000000000003</v>
      </c>
      <c r="D265">
        <v>312.88900000000001</v>
      </c>
      <c r="E265">
        <v>30.27</v>
      </c>
      <c r="F265">
        <v>5887</v>
      </c>
      <c r="G265">
        <v>18.2</v>
      </c>
      <c r="I265" s="103">
        <f t="shared" si="26"/>
        <v>106.29264126337326</v>
      </c>
      <c r="J265" s="104">
        <f t="shared" si="23"/>
        <v>22.215162024045007</v>
      </c>
      <c r="K265" s="76">
        <f t="shared" si="27"/>
        <v>222.47038543603196</v>
      </c>
      <c r="L265" s="76">
        <f t="shared" si="24"/>
        <v>166.86697276970938</v>
      </c>
      <c r="M265" s="103">
        <f t="shared" si="28"/>
        <v>8.4498249773668448</v>
      </c>
      <c r="N265" s="103">
        <f t="shared" si="25"/>
        <v>264.0570305427139</v>
      </c>
    </row>
    <row r="266" spans="1:14">
      <c r="A266" s="102">
        <v>40387</v>
      </c>
      <c r="B266" t="s">
        <v>338</v>
      </c>
      <c r="C266">
        <v>40.86</v>
      </c>
      <c r="D266">
        <v>312.61799999999999</v>
      </c>
      <c r="E266">
        <v>30.28</v>
      </c>
      <c r="F266">
        <v>5883</v>
      </c>
      <c r="G266">
        <v>18.2</v>
      </c>
      <c r="I266" s="103">
        <f t="shared" si="26"/>
        <v>106.20034293790677</v>
      </c>
      <c r="J266" s="104">
        <f t="shared" si="23"/>
        <v>22.195871674022513</v>
      </c>
      <c r="K266" s="76">
        <f t="shared" si="27"/>
        <v>222.27720513871716</v>
      </c>
      <c r="L266" s="76">
        <f t="shared" si="24"/>
        <v>166.72207523043244</v>
      </c>
      <c r="M266" s="103">
        <f t="shared" si="28"/>
        <v>8.4424876425652453</v>
      </c>
      <c r="N266" s="103">
        <f t="shared" si="25"/>
        <v>263.82773883016392</v>
      </c>
    </row>
    <row r="267" spans="1:14">
      <c r="A267" s="102">
        <v>40387</v>
      </c>
      <c r="B267" t="s">
        <v>339</v>
      </c>
      <c r="C267">
        <v>41.027000000000001</v>
      </c>
      <c r="D267">
        <v>313.97899999999998</v>
      </c>
      <c r="E267">
        <v>30.23</v>
      </c>
      <c r="F267">
        <v>5885</v>
      </c>
      <c r="G267">
        <v>18.2</v>
      </c>
      <c r="I267" s="103">
        <f t="shared" si="26"/>
        <v>106.66275196793195</v>
      </c>
      <c r="J267" s="104">
        <f t="shared" si="23"/>
        <v>22.292515161297779</v>
      </c>
      <c r="K267" s="76">
        <f t="shared" si="27"/>
        <v>223.24502674815392</v>
      </c>
      <c r="L267" s="76">
        <f t="shared" si="24"/>
        <v>167.44800314138246</v>
      </c>
      <c r="M267" s="103">
        <f t="shared" si="28"/>
        <v>8.4792472462896971</v>
      </c>
      <c r="N267" s="103">
        <f t="shared" si="25"/>
        <v>264.97647644655302</v>
      </c>
    </row>
    <row r="268" spans="1:14">
      <c r="A268" s="102">
        <v>40387</v>
      </c>
      <c r="B268" t="s">
        <v>340</v>
      </c>
      <c r="C268">
        <v>41.194000000000003</v>
      </c>
      <c r="D268">
        <v>314.25200000000001</v>
      </c>
      <c r="E268">
        <v>30.22</v>
      </c>
      <c r="F268">
        <v>5875</v>
      </c>
      <c r="G268">
        <v>18.2</v>
      </c>
      <c r="I268" s="103">
        <f t="shared" si="26"/>
        <v>106.75550959655106</v>
      </c>
      <c r="J268" s="104">
        <f t="shared" si="23"/>
        <v>22.31190150567917</v>
      </c>
      <c r="K268" s="76">
        <f t="shared" si="27"/>
        <v>223.43916836648003</v>
      </c>
      <c r="L268" s="76">
        <f t="shared" si="24"/>
        <v>167.59362173270731</v>
      </c>
      <c r="M268" s="103">
        <f t="shared" si="28"/>
        <v>8.4866210937906263</v>
      </c>
      <c r="N268" s="103">
        <f t="shared" si="25"/>
        <v>265.2069091809571</v>
      </c>
    </row>
    <row r="269" spans="1:14">
      <c r="A269" s="102">
        <v>40387</v>
      </c>
      <c r="B269" t="s">
        <v>341</v>
      </c>
      <c r="C269">
        <v>41.360999999999997</v>
      </c>
      <c r="D269">
        <v>316.99700000000001</v>
      </c>
      <c r="E269">
        <v>30.12</v>
      </c>
      <c r="F269">
        <v>5867</v>
      </c>
      <c r="G269">
        <v>18.2</v>
      </c>
      <c r="I269" s="103">
        <f t="shared" si="26"/>
        <v>107.68817813580357</v>
      </c>
      <c r="J269" s="104">
        <f t="shared" si="23"/>
        <v>22.506829230382944</v>
      </c>
      <c r="K269" s="76">
        <f t="shared" si="27"/>
        <v>225.39124262999789</v>
      </c>
      <c r="L269" s="76">
        <f t="shared" si="24"/>
        <v>169.05780188565868</v>
      </c>
      <c r="M269" s="103">
        <f t="shared" si="28"/>
        <v>8.5607643818386912</v>
      </c>
      <c r="N269" s="103">
        <f t="shared" si="25"/>
        <v>267.52388693245911</v>
      </c>
    </row>
    <row r="270" spans="1:14">
      <c r="A270" s="102">
        <v>40387</v>
      </c>
      <c r="B270" t="s">
        <v>342</v>
      </c>
      <c r="C270">
        <v>41.527999999999999</v>
      </c>
      <c r="D270">
        <v>312.88900000000001</v>
      </c>
      <c r="E270">
        <v>30.27</v>
      </c>
      <c r="F270">
        <v>5863</v>
      </c>
      <c r="G270">
        <v>18.2</v>
      </c>
      <c r="I270" s="103">
        <f t="shared" si="26"/>
        <v>106.29264126337326</v>
      </c>
      <c r="J270" s="104">
        <f t="shared" si="23"/>
        <v>22.215162024045007</v>
      </c>
      <c r="K270" s="76">
        <f t="shared" si="27"/>
        <v>222.47038543603196</v>
      </c>
      <c r="L270" s="76">
        <f t="shared" si="24"/>
        <v>166.86697276970938</v>
      </c>
      <c r="M270" s="103">
        <f t="shared" si="28"/>
        <v>8.4498249773668448</v>
      </c>
      <c r="N270" s="103">
        <f t="shared" si="25"/>
        <v>264.0570305427139</v>
      </c>
    </row>
    <row r="271" spans="1:14">
      <c r="A271" s="102">
        <v>40387</v>
      </c>
      <c r="B271" t="s">
        <v>343</v>
      </c>
      <c r="C271">
        <v>41.695</v>
      </c>
      <c r="D271">
        <v>317.55</v>
      </c>
      <c r="E271">
        <v>30.1</v>
      </c>
      <c r="F271">
        <v>5856</v>
      </c>
      <c r="G271">
        <v>18.2</v>
      </c>
      <c r="I271" s="103">
        <f t="shared" si="26"/>
        <v>107.87582921738144</v>
      </c>
      <c r="J271" s="104">
        <f t="shared" si="23"/>
        <v>22.546048306432716</v>
      </c>
      <c r="K271" s="76">
        <f t="shared" si="27"/>
        <v>225.78399614472784</v>
      </c>
      <c r="L271" s="76">
        <f t="shared" si="24"/>
        <v>169.35239206187111</v>
      </c>
      <c r="M271" s="103">
        <f t="shared" si="28"/>
        <v>8.5756818660342127</v>
      </c>
      <c r="N271" s="103">
        <f t="shared" si="25"/>
        <v>267.99005831356914</v>
      </c>
    </row>
    <row r="272" spans="1:14">
      <c r="A272" s="102">
        <v>40387</v>
      </c>
      <c r="B272" t="s">
        <v>344</v>
      </c>
      <c r="C272">
        <v>41.862000000000002</v>
      </c>
      <c r="D272">
        <v>318.38</v>
      </c>
      <c r="E272">
        <v>30.07</v>
      </c>
      <c r="F272">
        <v>5853</v>
      </c>
      <c r="G272">
        <v>18.2</v>
      </c>
      <c r="I272" s="103">
        <f t="shared" si="26"/>
        <v>108.15800879555296</v>
      </c>
      <c r="J272" s="104">
        <f t="shared" si="23"/>
        <v>22.605023838270569</v>
      </c>
      <c r="K272" s="76">
        <f t="shared" si="27"/>
        <v>226.37459770257644</v>
      </c>
      <c r="L272" s="76">
        <f t="shared" si="24"/>
        <v>169.79538088430749</v>
      </c>
      <c r="M272" s="103">
        <f t="shared" si="28"/>
        <v>8.598113974404054</v>
      </c>
      <c r="N272" s="103">
        <f t="shared" si="25"/>
        <v>268.69106170012668</v>
      </c>
    </row>
    <row r="273" spans="1:14">
      <c r="A273" s="102">
        <v>40387</v>
      </c>
      <c r="B273" t="s">
        <v>345</v>
      </c>
      <c r="C273">
        <v>42.029000000000003</v>
      </c>
      <c r="D273">
        <v>315.34699999999998</v>
      </c>
      <c r="E273">
        <v>30.18</v>
      </c>
      <c r="F273">
        <v>5837</v>
      </c>
      <c r="G273">
        <v>18.2</v>
      </c>
      <c r="I273" s="103">
        <f t="shared" si="26"/>
        <v>107.12746354533525</v>
      </c>
      <c r="J273" s="104">
        <f t="shared" si="23"/>
        <v>22.389639880975064</v>
      </c>
      <c r="K273" s="76">
        <f t="shared" si="27"/>
        <v>224.21766758681116</v>
      </c>
      <c r="L273" s="76">
        <f t="shared" si="24"/>
        <v>168.17754578149979</v>
      </c>
      <c r="M273" s="103">
        <f t="shared" si="28"/>
        <v>8.5161898929992095</v>
      </c>
      <c r="N273" s="103">
        <f t="shared" si="25"/>
        <v>266.13093415622529</v>
      </c>
    </row>
    <row r="274" spans="1:14">
      <c r="A274" s="102">
        <v>40387</v>
      </c>
      <c r="B274" t="s">
        <v>346</v>
      </c>
      <c r="C274">
        <v>42.195999999999998</v>
      </c>
      <c r="D274">
        <v>317.15699999999998</v>
      </c>
      <c r="E274">
        <v>30.07</v>
      </c>
      <c r="F274">
        <v>5837</v>
      </c>
      <c r="G274">
        <v>18.3</v>
      </c>
      <c r="I274" s="103">
        <f t="shared" si="26"/>
        <v>107.9620224338255</v>
      </c>
      <c r="J274" s="104">
        <f t="shared" si="23"/>
        <v>22.564062688669527</v>
      </c>
      <c r="K274" s="76">
        <f t="shared" si="27"/>
        <v>225.93457205256775</v>
      </c>
      <c r="L274" s="76">
        <f t="shared" si="24"/>
        <v>169.46533359278118</v>
      </c>
      <c r="M274" s="103">
        <f t="shared" si="28"/>
        <v>8.5662883639403447</v>
      </c>
      <c r="N274" s="103">
        <f t="shared" si="25"/>
        <v>267.69651137313576</v>
      </c>
    </row>
    <row r="275" spans="1:14">
      <c r="A275" s="102">
        <v>40387</v>
      </c>
      <c r="B275" t="s">
        <v>347</v>
      </c>
      <c r="C275">
        <v>42.345999999999997</v>
      </c>
      <c r="D275">
        <v>319.09800000000001</v>
      </c>
      <c r="E275">
        <v>30</v>
      </c>
      <c r="F275">
        <v>5818</v>
      </c>
      <c r="G275">
        <v>18.3</v>
      </c>
      <c r="I275" s="103">
        <f t="shared" si="26"/>
        <v>108.62257829234085</v>
      </c>
      <c r="J275" s="104">
        <f t="shared" si="23"/>
        <v>22.702118863099237</v>
      </c>
      <c r="K275" s="76">
        <f t="shared" si="27"/>
        <v>227.31693227374603</v>
      </c>
      <c r="L275" s="76">
        <f t="shared" si="24"/>
        <v>170.5021918916203</v>
      </c>
      <c r="M275" s="103">
        <f t="shared" si="28"/>
        <v>8.6187004236347722</v>
      </c>
      <c r="N275" s="103">
        <f t="shared" si="25"/>
        <v>269.33438823858666</v>
      </c>
    </row>
    <row r="276" spans="1:14">
      <c r="A276" s="102">
        <v>40387</v>
      </c>
      <c r="B276" t="s">
        <v>348</v>
      </c>
      <c r="C276">
        <v>42.512999999999998</v>
      </c>
      <c r="D276">
        <v>321.05200000000002</v>
      </c>
      <c r="E276">
        <v>29.93</v>
      </c>
      <c r="F276">
        <v>5817</v>
      </c>
      <c r="G276">
        <v>18.3</v>
      </c>
      <c r="I276" s="103">
        <f t="shared" si="26"/>
        <v>109.28777745739471</v>
      </c>
      <c r="J276" s="104">
        <f t="shared" si="23"/>
        <v>22.841145488595494</v>
      </c>
      <c r="K276" s="76">
        <f t="shared" si="27"/>
        <v>228.70900964779014</v>
      </c>
      <c r="L276" s="76">
        <f t="shared" si="24"/>
        <v>171.54633867462994</v>
      </c>
      <c r="M276" s="103">
        <f t="shared" si="28"/>
        <v>8.6714809082796993</v>
      </c>
      <c r="N276" s="103">
        <f t="shared" si="25"/>
        <v>270.98377838374063</v>
      </c>
    </row>
    <row r="277" spans="1:14">
      <c r="A277" s="102">
        <v>40387</v>
      </c>
      <c r="B277" t="s">
        <v>349</v>
      </c>
      <c r="C277">
        <v>42.68</v>
      </c>
      <c r="D277">
        <v>323.30200000000002</v>
      </c>
      <c r="E277">
        <v>29.85</v>
      </c>
      <c r="F277">
        <v>5814</v>
      </c>
      <c r="G277">
        <v>18.3</v>
      </c>
      <c r="I277" s="103">
        <f t="shared" si="26"/>
        <v>110.05374596003324</v>
      </c>
      <c r="J277" s="104">
        <f t="shared" ref="J277:J340" si="29">I277*20.9/100</f>
        <v>23.001232905646944</v>
      </c>
      <c r="K277" s="76">
        <f t="shared" si="27"/>
        <v>230.31196929923109</v>
      </c>
      <c r="L277" s="76">
        <f t="shared" ref="L277:L340" si="30">K277/1.33322</f>
        <v>172.7486606105752</v>
      </c>
      <c r="M277" s="103">
        <f t="shared" si="28"/>
        <v>8.7322569749314596</v>
      </c>
      <c r="N277" s="103">
        <f t="shared" ref="N277:N340" si="31">M277*31.25</f>
        <v>272.88303046660809</v>
      </c>
    </row>
    <row r="278" spans="1:14">
      <c r="A278" s="102">
        <v>40387</v>
      </c>
      <c r="B278" t="s">
        <v>350</v>
      </c>
      <c r="C278">
        <v>42.847000000000001</v>
      </c>
      <c r="D278">
        <v>318.54199999999997</v>
      </c>
      <c r="E278">
        <v>30.02</v>
      </c>
      <c r="F278">
        <v>5805</v>
      </c>
      <c r="G278">
        <v>18.3</v>
      </c>
      <c r="I278" s="103">
        <f t="shared" si="26"/>
        <v>108.43337611021904</v>
      </c>
      <c r="J278" s="104">
        <f t="shared" si="29"/>
        <v>22.662575607035777</v>
      </c>
      <c r="K278" s="76">
        <f t="shared" si="27"/>
        <v>226.92098457764482</v>
      </c>
      <c r="L278" s="76">
        <f t="shared" si="30"/>
        <v>170.20520587573304</v>
      </c>
      <c r="M278" s="103">
        <f t="shared" si="28"/>
        <v>8.6036881034261938</v>
      </c>
      <c r="N278" s="103">
        <f t="shared" si="31"/>
        <v>268.86525323206854</v>
      </c>
    </row>
    <row r="279" spans="1:14">
      <c r="A279" s="102">
        <v>40387</v>
      </c>
      <c r="B279" t="s">
        <v>351</v>
      </c>
      <c r="C279">
        <v>43.014000000000003</v>
      </c>
      <c r="D279">
        <v>320.49200000000002</v>
      </c>
      <c r="E279">
        <v>29.95</v>
      </c>
      <c r="F279">
        <v>5788</v>
      </c>
      <c r="G279">
        <v>18.3</v>
      </c>
      <c r="I279" s="103">
        <f t="shared" si="26"/>
        <v>109.0972442464621</v>
      </c>
      <c r="J279" s="104">
        <f t="shared" si="29"/>
        <v>22.801324047510576</v>
      </c>
      <c r="K279" s="76">
        <f t="shared" si="27"/>
        <v>228.31027647751961</v>
      </c>
      <c r="L279" s="76">
        <f t="shared" si="30"/>
        <v>171.24726337552661</v>
      </c>
      <c r="M279" s="103">
        <f t="shared" si="28"/>
        <v>8.6563629770760961</v>
      </c>
      <c r="N279" s="103">
        <f t="shared" si="31"/>
        <v>270.51134303362801</v>
      </c>
    </row>
    <row r="280" spans="1:14">
      <c r="A280" s="102">
        <v>40387</v>
      </c>
      <c r="B280" t="s">
        <v>352</v>
      </c>
      <c r="C280">
        <v>43.180999999999997</v>
      </c>
      <c r="D280">
        <v>323.02</v>
      </c>
      <c r="E280">
        <v>29.86</v>
      </c>
      <c r="F280">
        <v>5792</v>
      </c>
      <c r="G280">
        <v>18.3</v>
      </c>
      <c r="I280" s="103">
        <f t="shared" si="26"/>
        <v>109.95766294676477</v>
      </c>
      <c r="J280" s="104">
        <f t="shared" si="29"/>
        <v>22.981151555873836</v>
      </c>
      <c r="K280" s="76">
        <f t="shared" si="27"/>
        <v>230.11089419897871</v>
      </c>
      <c r="L280" s="76">
        <f t="shared" si="30"/>
        <v>172.59784146575862</v>
      </c>
      <c r="M280" s="103">
        <f t="shared" si="28"/>
        <v>8.7246332311373074</v>
      </c>
      <c r="N280" s="103">
        <f t="shared" si="31"/>
        <v>272.64478847304088</v>
      </c>
    </row>
    <row r="281" spans="1:14">
      <c r="A281" s="102">
        <v>40387</v>
      </c>
      <c r="B281" t="s">
        <v>353</v>
      </c>
      <c r="C281">
        <v>43.347999999999999</v>
      </c>
      <c r="D281">
        <v>324.43400000000003</v>
      </c>
      <c r="E281">
        <v>29.81</v>
      </c>
      <c r="F281">
        <v>5770</v>
      </c>
      <c r="G281">
        <v>18.3</v>
      </c>
      <c r="I281" s="103">
        <f t="shared" si="26"/>
        <v>110.43904582313522</v>
      </c>
      <c r="J281" s="104">
        <f t="shared" si="29"/>
        <v>23.081760577035258</v>
      </c>
      <c r="K281" s="76">
        <f t="shared" si="27"/>
        <v>231.11829505822857</v>
      </c>
      <c r="L281" s="76">
        <f t="shared" si="30"/>
        <v>173.3534563374601</v>
      </c>
      <c r="M281" s="103">
        <f t="shared" si="28"/>
        <v>8.7628287413685086</v>
      </c>
      <c r="N281" s="103">
        <f t="shared" si="31"/>
        <v>273.83839816776589</v>
      </c>
    </row>
    <row r="282" spans="1:14">
      <c r="A282" s="102">
        <v>40387</v>
      </c>
      <c r="B282" t="s">
        <v>354</v>
      </c>
      <c r="C282">
        <v>43.514000000000003</v>
      </c>
      <c r="D282">
        <v>326.42599999999999</v>
      </c>
      <c r="E282">
        <v>29.74</v>
      </c>
      <c r="F282">
        <v>5766</v>
      </c>
      <c r="G282">
        <v>18.3</v>
      </c>
      <c r="I282" s="103">
        <f t="shared" si="26"/>
        <v>111.11706640660134</v>
      </c>
      <c r="J282" s="104">
        <f t="shared" si="29"/>
        <v>23.223466878979679</v>
      </c>
      <c r="K282" s="76">
        <f t="shared" si="27"/>
        <v>232.53720410527004</v>
      </c>
      <c r="L282" s="76">
        <f t="shared" si="30"/>
        <v>174.41772858588232</v>
      </c>
      <c r="M282" s="103">
        <f t="shared" si="28"/>
        <v>8.8166265464088678</v>
      </c>
      <c r="N282" s="103">
        <f t="shared" si="31"/>
        <v>275.51957957527713</v>
      </c>
    </row>
    <row r="283" spans="1:14">
      <c r="A283" s="102">
        <v>40387</v>
      </c>
      <c r="B283" t="s">
        <v>355</v>
      </c>
      <c r="C283">
        <v>43.680999999999997</v>
      </c>
      <c r="D283">
        <v>326.99700000000001</v>
      </c>
      <c r="E283">
        <v>29.72</v>
      </c>
      <c r="F283">
        <v>5766</v>
      </c>
      <c r="G283">
        <v>18.3</v>
      </c>
      <c r="I283" s="103">
        <f t="shared" si="26"/>
        <v>111.31166724941683</v>
      </c>
      <c r="J283" s="104">
        <f t="shared" si="29"/>
        <v>23.264138455128112</v>
      </c>
      <c r="K283" s="76">
        <f t="shared" si="27"/>
        <v>232.9444497010029</v>
      </c>
      <c r="L283" s="76">
        <f t="shared" si="30"/>
        <v>174.72318874679564</v>
      </c>
      <c r="M283" s="103">
        <f t="shared" si="28"/>
        <v>8.8320672254350967</v>
      </c>
      <c r="N283" s="103">
        <f t="shared" si="31"/>
        <v>276.0021007948468</v>
      </c>
    </row>
    <row r="284" spans="1:14">
      <c r="A284" s="102">
        <v>40387</v>
      </c>
      <c r="B284" t="s">
        <v>356</v>
      </c>
      <c r="C284">
        <v>43.847999999999999</v>
      </c>
      <c r="D284">
        <v>326.99700000000001</v>
      </c>
      <c r="E284">
        <v>29.72</v>
      </c>
      <c r="F284">
        <v>5749</v>
      </c>
      <c r="G284">
        <v>18.3</v>
      </c>
      <c r="I284" s="103">
        <f t="shared" si="26"/>
        <v>111.31166724941683</v>
      </c>
      <c r="J284" s="104">
        <f t="shared" si="29"/>
        <v>23.264138455128112</v>
      </c>
      <c r="K284" s="76">
        <f t="shared" si="27"/>
        <v>232.9444497010029</v>
      </c>
      <c r="L284" s="76">
        <f t="shared" si="30"/>
        <v>174.72318874679564</v>
      </c>
      <c r="M284" s="103">
        <f t="shared" si="28"/>
        <v>8.8320672254350967</v>
      </c>
      <c r="N284" s="103">
        <f t="shared" si="31"/>
        <v>276.0021007948468</v>
      </c>
    </row>
    <row r="285" spans="1:14">
      <c r="A285" s="102">
        <v>40387</v>
      </c>
      <c r="B285" t="s">
        <v>357</v>
      </c>
      <c r="C285">
        <v>44.015000000000001</v>
      </c>
      <c r="D285">
        <v>323.86700000000002</v>
      </c>
      <c r="E285">
        <v>29.83</v>
      </c>
      <c r="F285">
        <v>5752</v>
      </c>
      <c r="G285">
        <v>18.3</v>
      </c>
      <c r="I285" s="103">
        <f t="shared" si="26"/>
        <v>110.24620207389562</v>
      </c>
      <c r="J285" s="104">
        <f t="shared" si="29"/>
        <v>23.041456233444183</v>
      </c>
      <c r="K285" s="76">
        <f t="shared" si="27"/>
        <v>230.71472657205865</v>
      </c>
      <c r="L285" s="76">
        <f t="shared" si="30"/>
        <v>173.05075424315464</v>
      </c>
      <c r="M285" s="103">
        <f t="shared" si="28"/>
        <v>8.7475274796106302</v>
      </c>
      <c r="N285" s="103">
        <f t="shared" si="31"/>
        <v>273.36023373783217</v>
      </c>
    </row>
    <row r="286" spans="1:14">
      <c r="A286" s="102">
        <v>40387</v>
      </c>
      <c r="B286" t="s">
        <v>358</v>
      </c>
      <c r="C286">
        <v>44.182000000000002</v>
      </c>
      <c r="D286">
        <v>331.613</v>
      </c>
      <c r="E286">
        <v>29.56</v>
      </c>
      <c r="F286">
        <v>5754</v>
      </c>
      <c r="G286">
        <v>18.3</v>
      </c>
      <c r="I286" s="103">
        <f t="shared" si="26"/>
        <v>112.88272125351459</v>
      </c>
      <c r="J286" s="104">
        <f t="shared" si="29"/>
        <v>23.59248874198455</v>
      </c>
      <c r="K286" s="76">
        <f t="shared" si="27"/>
        <v>236.23223003417391</v>
      </c>
      <c r="L286" s="76">
        <f t="shared" si="30"/>
        <v>177.18923361048732</v>
      </c>
      <c r="M286" s="103">
        <f t="shared" si="28"/>
        <v>8.9567231121166717</v>
      </c>
      <c r="N286" s="103">
        <f t="shared" si="31"/>
        <v>279.89759725364598</v>
      </c>
    </row>
    <row r="287" spans="1:14">
      <c r="A287" s="102">
        <v>40387</v>
      </c>
      <c r="B287" t="s">
        <v>359</v>
      </c>
      <c r="C287">
        <v>44.348999999999997</v>
      </c>
      <c r="D287">
        <v>325.85500000000002</v>
      </c>
      <c r="E287">
        <v>29.76</v>
      </c>
      <c r="F287">
        <v>5734</v>
      </c>
      <c r="G287">
        <v>18.3</v>
      </c>
      <c r="I287" s="103">
        <f t="shared" si="26"/>
        <v>110.92285783798995</v>
      </c>
      <c r="J287" s="104">
        <f t="shared" si="29"/>
        <v>23.182877288139899</v>
      </c>
      <c r="K287" s="76">
        <f t="shared" si="27"/>
        <v>232.13077943065773</v>
      </c>
      <c r="L287" s="76">
        <f t="shared" si="30"/>
        <v>174.11288416814759</v>
      </c>
      <c r="M287" s="103">
        <f t="shared" si="28"/>
        <v>8.8012169925308541</v>
      </c>
      <c r="N287" s="103">
        <f t="shared" si="31"/>
        <v>275.03803101658917</v>
      </c>
    </row>
    <row r="288" spans="1:14">
      <c r="A288" s="102">
        <v>40387</v>
      </c>
      <c r="B288" t="s">
        <v>360</v>
      </c>
      <c r="C288">
        <v>44.515999999999998</v>
      </c>
      <c r="D288">
        <v>328.32</v>
      </c>
      <c r="E288">
        <v>29.63</v>
      </c>
      <c r="F288">
        <v>5727</v>
      </c>
      <c r="G288">
        <v>18.399999999999999</v>
      </c>
      <c r="I288" s="103">
        <f t="shared" si="26"/>
        <v>111.98935005330775</v>
      </c>
      <c r="J288" s="104">
        <f t="shared" si="29"/>
        <v>23.405774161141316</v>
      </c>
      <c r="K288" s="76">
        <f t="shared" si="27"/>
        <v>234.33154231539336</v>
      </c>
      <c r="L288" s="76">
        <f t="shared" si="30"/>
        <v>175.76359664225961</v>
      </c>
      <c r="M288" s="103">
        <f t="shared" si="28"/>
        <v>8.8690360512699762</v>
      </c>
      <c r="N288" s="103">
        <f t="shared" si="31"/>
        <v>277.15737660218673</v>
      </c>
    </row>
    <row r="289" spans="1:14">
      <c r="A289" s="102">
        <v>40387</v>
      </c>
      <c r="B289" t="s">
        <v>361</v>
      </c>
      <c r="C289">
        <v>44.683</v>
      </c>
      <c r="D289">
        <v>330.34100000000001</v>
      </c>
      <c r="E289">
        <v>29.56</v>
      </c>
      <c r="F289">
        <v>5721</v>
      </c>
      <c r="G289">
        <v>18.399999999999999</v>
      </c>
      <c r="I289" s="103">
        <f t="shared" si="26"/>
        <v>112.67860776396455</v>
      </c>
      <c r="J289" s="104">
        <f t="shared" si="29"/>
        <v>23.54982902266859</v>
      </c>
      <c r="K289" s="76">
        <f t="shared" si="27"/>
        <v>235.7737760841768</v>
      </c>
      <c r="L289" s="76">
        <f t="shared" si="30"/>
        <v>176.8453639190657</v>
      </c>
      <c r="M289" s="103">
        <f t="shared" si="28"/>
        <v>8.9236220586137218</v>
      </c>
      <c r="N289" s="103">
        <f t="shared" si="31"/>
        <v>278.86318933167883</v>
      </c>
    </row>
    <row r="290" spans="1:14">
      <c r="A290" s="102">
        <v>40387</v>
      </c>
      <c r="B290" t="s">
        <v>362</v>
      </c>
      <c r="C290">
        <v>44.85</v>
      </c>
      <c r="D290">
        <v>332.08499999999998</v>
      </c>
      <c r="E290">
        <v>29.5</v>
      </c>
      <c r="F290">
        <v>5716</v>
      </c>
      <c r="G290">
        <v>18.399999999999999</v>
      </c>
      <c r="I290" s="103">
        <f t="shared" si="26"/>
        <v>113.27330855764809</v>
      </c>
      <c r="J290" s="104">
        <f t="shared" si="29"/>
        <v>23.674121488548447</v>
      </c>
      <c r="K290" s="76">
        <f t="shared" si="27"/>
        <v>237.01815471601739</v>
      </c>
      <c r="L290" s="76">
        <f t="shared" si="30"/>
        <v>177.77872722882748</v>
      </c>
      <c r="M290" s="103">
        <f t="shared" si="28"/>
        <v>8.9707195975885217</v>
      </c>
      <c r="N290" s="103">
        <f t="shared" si="31"/>
        <v>280.33498742464133</v>
      </c>
    </row>
    <row r="291" spans="1:14">
      <c r="A291" s="102">
        <v>40387</v>
      </c>
      <c r="B291" t="s">
        <v>363</v>
      </c>
      <c r="C291">
        <v>45.015999999999998</v>
      </c>
      <c r="D291">
        <v>332.08499999999998</v>
      </c>
      <c r="E291">
        <v>29.5</v>
      </c>
      <c r="F291">
        <v>5708</v>
      </c>
      <c r="G291">
        <v>18.399999999999999</v>
      </c>
      <c r="I291" s="103">
        <f t="shared" si="26"/>
        <v>113.27330855764809</v>
      </c>
      <c r="J291" s="104">
        <f t="shared" si="29"/>
        <v>23.674121488548447</v>
      </c>
      <c r="K291" s="76">
        <f t="shared" si="27"/>
        <v>237.01815471601739</v>
      </c>
      <c r="L291" s="76">
        <f t="shared" si="30"/>
        <v>177.77872722882748</v>
      </c>
      <c r="M291" s="103">
        <f t="shared" si="28"/>
        <v>8.9707195975885217</v>
      </c>
      <c r="N291" s="103">
        <f t="shared" si="31"/>
        <v>280.33498742464133</v>
      </c>
    </row>
    <row r="292" spans="1:14">
      <c r="A292" s="102">
        <v>40387</v>
      </c>
      <c r="B292" t="s">
        <v>364</v>
      </c>
      <c r="C292">
        <v>45.183999999999997</v>
      </c>
      <c r="D292">
        <v>332.66800000000001</v>
      </c>
      <c r="E292">
        <v>29.48</v>
      </c>
      <c r="F292">
        <v>5698</v>
      </c>
      <c r="G292">
        <v>18.399999999999999</v>
      </c>
      <c r="I292" s="103">
        <f t="shared" si="26"/>
        <v>113.47234923043456</v>
      </c>
      <c r="J292" s="104">
        <f t="shared" si="29"/>
        <v>23.715720989160822</v>
      </c>
      <c r="K292" s="76">
        <f t="shared" si="27"/>
        <v>237.43463635302436</v>
      </c>
      <c r="L292" s="76">
        <f t="shared" si="30"/>
        <v>178.09111500954407</v>
      </c>
      <c r="M292" s="103">
        <f t="shared" si="28"/>
        <v>8.9864826938273303</v>
      </c>
      <c r="N292" s="103">
        <f t="shared" si="31"/>
        <v>280.82758418210409</v>
      </c>
    </row>
    <row r="293" spans="1:14">
      <c r="A293" s="102">
        <v>40387</v>
      </c>
      <c r="B293" t="s">
        <v>365</v>
      </c>
      <c r="C293">
        <v>45.350999999999999</v>
      </c>
      <c r="D293">
        <v>331.79300000000001</v>
      </c>
      <c r="E293">
        <v>29.51</v>
      </c>
      <c r="F293">
        <v>5686</v>
      </c>
      <c r="G293">
        <v>18.399999999999999</v>
      </c>
      <c r="I293" s="103">
        <f t="shared" si="26"/>
        <v>113.17393988289565</v>
      </c>
      <c r="J293" s="104">
        <f t="shared" si="29"/>
        <v>23.65335343552519</v>
      </c>
      <c r="K293" s="76">
        <f t="shared" si="27"/>
        <v>236.81023124113796</v>
      </c>
      <c r="L293" s="76">
        <f t="shared" si="30"/>
        <v>177.62277136641961</v>
      </c>
      <c r="M293" s="103">
        <f t="shared" si="28"/>
        <v>8.9628500603662165</v>
      </c>
      <c r="N293" s="103">
        <f t="shared" si="31"/>
        <v>280.08906438644425</v>
      </c>
    </row>
    <row r="294" spans="1:14">
      <c r="A294" s="102">
        <v>40387</v>
      </c>
      <c r="B294" t="s">
        <v>366</v>
      </c>
      <c r="C294">
        <v>45.518000000000001</v>
      </c>
      <c r="D294">
        <v>331.50200000000001</v>
      </c>
      <c r="E294">
        <v>29.52</v>
      </c>
      <c r="F294">
        <v>5684</v>
      </c>
      <c r="G294">
        <v>18.399999999999999</v>
      </c>
      <c r="I294" s="103">
        <f t="shared" si="26"/>
        <v>113.07467213691507</v>
      </c>
      <c r="J294" s="104">
        <f t="shared" si="29"/>
        <v>23.632606476615248</v>
      </c>
      <c r="K294" s="76">
        <f t="shared" si="27"/>
        <v>236.60251895415055</v>
      </c>
      <c r="L294" s="76">
        <f t="shared" si="30"/>
        <v>177.46697390839512</v>
      </c>
      <c r="M294" s="103">
        <f t="shared" si="28"/>
        <v>8.9549885162335734</v>
      </c>
      <c r="N294" s="103">
        <f t="shared" si="31"/>
        <v>279.84339113229919</v>
      </c>
    </row>
    <row r="295" spans="1:14">
      <c r="A295" s="102">
        <v>40387</v>
      </c>
      <c r="B295" t="s">
        <v>367</v>
      </c>
      <c r="C295">
        <v>45.685000000000002</v>
      </c>
      <c r="D295">
        <v>332.37599999999998</v>
      </c>
      <c r="E295">
        <v>29.49</v>
      </c>
      <c r="F295">
        <v>5682</v>
      </c>
      <c r="G295">
        <v>18.399999999999999</v>
      </c>
      <c r="I295" s="103">
        <f t="shared" si="26"/>
        <v>113.37277829536313</v>
      </c>
      <c r="J295" s="104">
        <f t="shared" si="29"/>
        <v>23.694910663730894</v>
      </c>
      <c r="K295" s="76">
        <f t="shared" si="27"/>
        <v>237.22628965957571</v>
      </c>
      <c r="L295" s="76">
        <f t="shared" si="30"/>
        <v>177.93484170622679</v>
      </c>
      <c r="M295" s="103">
        <f t="shared" si="28"/>
        <v>8.9785971385277712</v>
      </c>
      <c r="N295" s="103">
        <f t="shared" si="31"/>
        <v>280.58116057899286</v>
      </c>
    </row>
    <row r="296" spans="1:14">
      <c r="A296" s="102">
        <v>40387</v>
      </c>
      <c r="B296" t="s">
        <v>368</v>
      </c>
      <c r="C296">
        <v>45.851999999999997</v>
      </c>
      <c r="D296">
        <v>332.66800000000001</v>
      </c>
      <c r="E296">
        <v>29.48</v>
      </c>
      <c r="F296">
        <v>5670</v>
      </c>
      <c r="G296">
        <v>18.399999999999999</v>
      </c>
      <c r="I296" s="103">
        <f t="shared" si="26"/>
        <v>113.47234923043456</v>
      </c>
      <c r="J296" s="104">
        <f t="shared" si="29"/>
        <v>23.715720989160822</v>
      </c>
      <c r="K296" s="76">
        <f t="shared" si="27"/>
        <v>237.43463635302436</v>
      </c>
      <c r="L296" s="76">
        <f t="shared" si="30"/>
        <v>178.09111500954407</v>
      </c>
      <c r="M296" s="103">
        <f t="shared" si="28"/>
        <v>8.9864826938273303</v>
      </c>
      <c r="N296" s="103">
        <f t="shared" si="31"/>
        <v>280.82758418210409</v>
      </c>
    </row>
    <row r="297" spans="1:14">
      <c r="A297" s="102">
        <v>40387</v>
      </c>
      <c r="B297" t="s">
        <v>369</v>
      </c>
      <c r="C297">
        <v>46.018999999999998</v>
      </c>
      <c r="D297">
        <v>336.49</v>
      </c>
      <c r="E297">
        <v>29.35</v>
      </c>
      <c r="F297">
        <v>5657</v>
      </c>
      <c r="G297">
        <v>18.399999999999999</v>
      </c>
      <c r="I297" s="103">
        <f t="shared" si="26"/>
        <v>114.77604186564309</v>
      </c>
      <c r="J297" s="104">
        <f t="shared" si="29"/>
        <v>23.988192749919403</v>
      </c>
      <c r="K297" s="76">
        <f t="shared" si="27"/>
        <v>240.16254133477676</v>
      </c>
      <c r="L297" s="76">
        <f t="shared" si="30"/>
        <v>180.13721766458406</v>
      </c>
      <c r="M297" s="103">
        <f t="shared" si="28"/>
        <v>9.0897290915958333</v>
      </c>
      <c r="N297" s="103">
        <f t="shared" si="31"/>
        <v>284.05403411236978</v>
      </c>
    </row>
    <row r="298" spans="1:14">
      <c r="A298" s="102">
        <v>40387</v>
      </c>
      <c r="B298" t="s">
        <v>370</v>
      </c>
      <c r="C298">
        <v>46.186</v>
      </c>
      <c r="D298">
        <v>336.19400000000002</v>
      </c>
      <c r="E298">
        <v>29.36</v>
      </c>
      <c r="F298">
        <v>5664</v>
      </c>
      <c r="G298">
        <v>18.399999999999999</v>
      </c>
      <c r="I298" s="103">
        <f t="shared" si="26"/>
        <v>114.67514304234059</v>
      </c>
      <c r="J298" s="104">
        <f t="shared" si="29"/>
        <v>23.967104895849182</v>
      </c>
      <c r="K298" s="76">
        <f t="shared" si="27"/>
        <v>239.95141610839562</v>
      </c>
      <c r="L298" s="76">
        <f t="shared" si="30"/>
        <v>179.97886028442088</v>
      </c>
      <c r="M298" s="103">
        <f t="shared" si="28"/>
        <v>9.0817383737197606</v>
      </c>
      <c r="N298" s="103">
        <f t="shared" si="31"/>
        <v>283.80432417874249</v>
      </c>
    </row>
    <row r="299" spans="1:14">
      <c r="A299" s="102">
        <v>40387</v>
      </c>
      <c r="B299" t="s">
        <v>371</v>
      </c>
      <c r="C299">
        <v>46.353000000000002</v>
      </c>
      <c r="D299">
        <v>337.67599999999999</v>
      </c>
      <c r="E299">
        <v>29.31</v>
      </c>
      <c r="F299">
        <v>5644</v>
      </c>
      <c r="G299">
        <v>18.399999999999999</v>
      </c>
      <c r="I299" s="103">
        <f t="shared" si="26"/>
        <v>115.18066953784862</v>
      </c>
      <c r="J299" s="104">
        <f t="shared" si="29"/>
        <v>24.072759933410357</v>
      </c>
      <c r="K299" s="76">
        <f t="shared" si="27"/>
        <v>241.00920243644646</v>
      </c>
      <c r="L299" s="76">
        <f t="shared" si="30"/>
        <v>180.77226747006978</v>
      </c>
      <c r="M299" s="103">
        <f t="shared" si="28"/>
        <v>9.1217737227185598</v>
      </c>
      <c r="N299" s="103">
        <f t="shared" si="31"/>
        <v>285.05542883495497</v>
      </c>
    </row>
    <row r="300" spans="1:14">
      <c r="A300" s="102">
        <v>40387</v>
      </c>
      <c r="B300" t="s">
        <v>372</v>
      </c>
      <c r="C300">
        <v>46.52</v>
      </c>
      <c r="D300">
        <v>338.27100000000002</v>
      </c>
      <c r="E300">
        <v>29.29</v>
      </c>
      <c r="F300">
        <v>5639</v>
      </c>
      <c r="G300">
        <v>18.399999999999999</v>
      </c>
      <c r="I300" s="103">
        <f t="shared" si="26"/>
        <v>115.38360473105475</v>
      </c>
      <c r="J300" s="104">
        <f t="shared" si="29"/>
        <v>24.115173388790438</v>
      </c>
      <c r="K300" s="76">
        <f t="shared" si="27"/>
        <v>241.43383314277196</v>
      </c>
      <c r="L300" s="76">
        <f t="shared" si="30"/>
        <v>181.09076757232262</v>
      </c>
      <c r="M300" s="103">
        <f t="shared" si="28"/>
        <v>9.1378452468747398</v>
      </c>
      <c r="N300" s="103">
        <f t="shared" si="31"/>
        <v>285.55766396483563</v>
      </c>
    </row>
    <row r="301" spans="1:14">
      <c r="A301" s="102">
        <v>40387</v>
      </c>
      <c r="B301" t="s">
        <v>373</v>
      </c>
      <c r="C301">
        <v>46.686</v>
      </c>
      <c r="D301">
        <v>339.274</v>
      </c>
      <c r="E301">
        <v>29.3</v>
      </c>
      <c r="F301">
        <v>5626</v>
      </c>
      <c r="G301">
        <v>18.3</v>
      </c>
      <c r="I301" s="103">
        <f t="shared" si="26"/>
        <v>115.49076918527436</v>
      </c>
      <c r="J301" s="104">
        <f t="shared" si="29"/>
        <v>24.13757075972234</v>
      </c>
      <c r="K301" s="76">
        <f t="shared" si="27"/>
        <v>241.69015107039669</v>
      </c>
      <c r="L301" s="76">
        <f t="shared" si="30"/>
        <v>181.28302235969809</v>
      </c>
      <c r="M301" s="103">
        <f t="shared" si="28"/>
        <v>9.1636596824659957</v>
      </c>
      <c r="N301" s="103">
        <f t="shared" si="31"/>
        <v>286.36436507706236</v>
      </c>
    </row>
    <row r="302" spans="1:14">
      <c r="A302" s="102">
        <v>40387</v>
      </c>
      <c r="B302" t="s">
        <v>374</v>
      </c>
      <c r="C302">
        <v>46.853000000000002</v>
      </c>
      <c r="D302">
        <v>338.976</v>
      </c>
      <c r="E302">
        <v>29.31</v>
      </c>
      <c r="F302">
        <v>5631</v>
      </c>
      <c r="G302">
        <v>18.3</v>
      </c>
      <c r="I302" s="103">
        <f t="shared" si="26"/>
        <v>115.38917546612666</v>
      </c>
      <c r="J302" s="104">
        <f t="shared" si="29"/>
        <v>24.116337672420467</v>
      </c>
      <c r="K302" s="76">
        <f t="shared" si="27"/>
        <v>241.47754359101259</v>
      </c>
      <c r="L302" s="76">
        <f t="shared" si="30"/>
        <v>181.12355319528103</v>
      </c>
      <c r="M302" s="103">
        <f t="shared" si="28"/>
        <v>9.1555986895856698</v>
      </c>
      <c r="N302" s="103">
        <f t="shared" si="31"/>
        <v>286.11245904955217</v>
      </c>
    </row>
    <row r="303" spans="1:14">
      <c r="A303" s="102">
        <v>40387</v>
      </c>
      <c r="B303" t="s">
        <v>375</v>
      </c>
      <c r="C303">
        <v>47.02</v>
      </c>
      <c r="D303">
        <v>343.18200000000002</v>
      </c>
      <c r="E303">
        <v>29.17</v>
      </c>
      <c r="F303">
        <v>5616</v>
      </c>
      <c r="G303">
        <v>18.3</v>
      </c>
      <c r="I303" s="103">
        <f t="shared" ref="I303:I346" si="32">(-((TAN(E303*PI()/180))/(TAN(($B$7+($B$14*(G303-$E$7)))*PI()/180))*($H$13+($B$15*(G303-$E$8)))+(TAN(E303*PI()/180))/(TAN(($B$7+($B$14*(G303-$E$7)))*PI()/180))*1/$B$16*($H$13+($B$15*(G303-$E$8)))-$B$13*1/$B$16*($H$13+($B$15*(G303-$E$8)))-($H$13+($B$15*(G303-$E$8)))+$B$13*($H$13+($B$15*(G303-$E$8))))+(SQRT((POWER(((TAN(E303*PI()/180))/(TAN(($B$7+($B$14*(G303-$E$7)))*PI()/180))*($H$13+($B$15*(G303-$E$8)))+(TAN(E303*PI()/180))/(TAN(($B$7+($B$14*(G303-$E$7)))*PI()/180))*1/$B$16*($H$13+($B$15*(G303-$E$8)))-$B$13*1/$B$16*($H$13+($B$15*(G303-$E$8)))-($H$13+($B$15*(G303-$E$8)))+$B$13*($H$13+($B$15*(G303-$E$8)))),2))-4*((TAN(E303*PI()/180))/(TAN(($B$7+($B$14*(G303-$E$7)))*PI()/180))*1/$B$16*POWER(($H$13+($B$15*(G303-$E$8))),2))*((TAN(E303*PI()/180))/(TAN(($B$7+($B$14*(G303-$E$7)))*PI()/180))-1))))/(2*((TAN(E303*PI()/180))/(TAN(($B$7+($B$14*(G303-$E$7)))*PI()/180))*1/$B$16*POWER(($H$13+($B$15*(G303-$E$8))),2)))</f>
        <v>116.82099953326416</v>
      </c>
      <c r="J303" s="104">
        <f t="shared" si="29"/>
        <v>24.41558890245221</v>
      </c>
      <c r="K303" s="76">
        <f t="shared" ref="K303:K346" si="33">($B$9-EXP(52.57-6690.9/(273.15+G303)-4.681*LN(273.15+G303)))*I303/100*0.2095</f>
        <v>244.47395427849821</v>
      </c>
      <c r="L303" s="76">
        <f t="shared" si="30"/>
        <v>183.37105224831475</v>
      </c>
      <c r="M303" s="103">
        <f t="shared" ref="M303:M346" si="34">(($B$9-EXP(52.57-6690.9/(273.15+G303)-4.681*LN(273.15+G303)))/1013)*I303/100*0.2095*((49-1.335*G303+0.02759*POWER(G303,2)-0.0003235*POWER(G303,3)+0.000001614*POWER(G303,4))
-($J$16*(5.516*10^-1-1.759*10^-2*G303+2.253*10^-4*POWER(G303,2)-2.654*10^-7*POWER(G303,3)+5.363*10^-8*POWER(G303,4))))*32/22.414</f>
        <v>9.2692073231498266</v>
      </c>
      <c r="N303" s="103">
        <f t="shared" si="31"/>
        <v>289.6627288484321</v>
      </c>
    </row>
    <row r="304" spans="1:14">
      <c r="A304" s="102">
        <v>40387</v>
      </c>
      <c r="B304" t="s">
        <v>376</v>
      </c>
      <c r="C304">
        <v>47.186999999999998</v>
      </c>
      <c r="D304">
        <v>341.97399999999999</v>
      </c>
      <c r="E304">
        <v>29.21</v>
      </c>
      <c r="F304">
        <v>5620</v>
      </c>
      <c r="G304">
        <v>18.3</v>
      </c>
      <c r="I304" s="103">
        <f t="shared" si="32"/>
        <v>116.40980800915794</v>
      </c>
      <c r="J304" s="104">
        <f t="shared" si="29"/>
        <v>24.329649873914008</v>
      </c>
      <c r="K304" s="76">
        <f t="shared" si="33"/>
        <v>243.61344445350372</v>
      </c>
      <c r="L304" s="76">
        <f t="shared" si="30"/>
        <v>182.72561501740427</v>
      </c>
      <c r="M304" s="103">
        <f t="shared" si="34"/>
        <v>9.236581172871281</v>
      </c>
      <c r="N304" s="103">
        <f t="shared" si="31"/>
        <v>288.64316165222755</v>
      </c>
    </row>
    <row r="305" spans="1:14">
      <c r="A305" s="102">
        <v>40387</v>
      </c>
      <c r="B305" t="s">
        <v>377</v>
      </c>
      <c r="C305">
        <v>47.353999999999999</v>
      </c>
      <c r="D305">
        <v>340.471</v>
      </c>
      <c r="E305">
        <v>29.26</v>
      </c>
      <c r="F305">
        <v>5605</v>
      </c>
      <c r="G305">
        <v>18.3</v>
      </c>
      <c r="I305" s="103">
        <f t="shared" si="32"/>
        <v>115.8981851522816</v>
      </c>
      <c r="J305" s="104">
        <f t="shared" si="29"/>
        <v>24.222720696826855</v>
      </c>
      <c r="K305" s="76">
        <f t="shared" si="33"/>
        <v>242.54275970145108</v>
      </c>
      <c r="L305" s="76">
        <f t="shared" si="30"/>
        <v>181.92253319140957</v>
      </c>
      <c r="M305" s="103">
        <f t="shared" si="34"/>
        <v>9.1959862597084392</v>
      </c>
      <c r="N305" s="103">
        <f t="shared" si="31"/>
        <v>287.37457061588873</v>
      </c>
    </row>
    <row r="306" spans="1:14">
      <c r="A306" s="102">
        <v>40387</v>
      </c>
      <c r="B306" t="s">
        <v>378</v>
      </c>
      <c r="C306">
        <v>47.521000000000001</v>
      </c>
      <c r="D306">
        <v>342.87900000000002</v>
      </c>
      <c r="E306">
        <v>29.18</v>
      </c>
      <c r="F306">
        <v>5601</v>
      </c>
      <c r="G306">
        <v>18.3</v>
      </c>
      <c r="I306" s="103">
        <f t="shared" si="32"/>
        <v>116.71804331980375</v>
      </c>
      <c r="J306" s="104">
        <f t="shared" si="29"/>
        <v>24.394071053838985</v>
      </c>
      <c r="K306" s="76">
        <f t="shared" si="33"/>
        <v>244.25849547637557</v>
      </c>
      <c r="L306" s="76">
        <f t="shared" si="30"/>
        <v>183.20944441005653</v>
      </c>
      <c r="M306" s="103">
        <f t="shared" si="34"/>
        <v>9.2610382226320809</v>
      </c>
      <c r="N306" s="103">
        <f t="shared" si="31"/>
        <v>289.40744445725255</v>
      </c>
    </row>
    <row r="307" spans="1:14">
      <c r="A307" s="102">
        <v>40387</v>
      </c>
      <c r="B307" t="s">
        <v>379</v>
      </c>
      <c r="C307">
        <v>47.688000000000002</v>
      </c>
      <c r="D307">
        <v>345.30799999999999</v>
      </c>
      <c r="E307">
        <v>29.1</v>
      </c>
      <c r="F307">
        <v>5596</v>
      </c>
      <c r="G307">
        <v>18.3</v>
      </c>
      <c r="I307" s="103">
        <f t="shared" si="32"/>
        <v>117.54466309265827</v>
      </c>
      <c r="J307" s="104">
        <f t="shared" si="29"/>
        <v>24.566834586365577</v>
      </c>
      <c r="K307" s="76">
        <f t="shared" si="33"/>
        <v>245.98838141607769</v>
      </c>
      <c r="L307" s="76">
        <f t="shared" si="30"/>
        <v>184.50696915443638</v>
      </c>
      <c r="M307" s="103">
        <f t="shared" si="34"/>
        <v>9.3266266877420847</v>
      </c>
      <c r="N307" s="103">
        <f t="shared" si="31"/>
        <v>291.45708399194012</v>
      </c>
    </row>
    <row r="308" spans="1:14">
      <c r="A308" s="102">
        <v>40387</v>
      </c>
      <c r="B308" t="s">
        <v>380</v>
      </c>
      <c r="C308">
        <v>47.854999999999997</v>
      </c>
      <c r="D308">
        <v>346.22399999999999</v>
      </c>
      <c r="E308">
        <v>29.07</v>
      </c>
      <c r="F308">
        <v>5605</v>
      </c>
      <c r="G308">
        <v>18.3</v>
      </c>
      <c r="I308" s="103">
        <f t="shared" si="32"/>
        <v>117.85640354778468</v>
      </c>
      <c r="J308" s="104">
        <f t="shared" si="29"/>
        <v>24.631988341486995</v>
      </c>
      <c r="K308" s="76">
        <f t="shared" si="33"/>
        <v>246.64076773427237</v>
      </c>
      <c r="L308" s="76">
        <f t="shared" si="30"/>
        <v>184.99630048624559</v>
      </c>
      <c r="M308" s="103">
        <f t="shared" si="34"/>
        <v>9.3513618545453525</v>
      </c>
      <c r="N308" s="103">
        <f t="shared" si="31"/>
        <v>292.23005795454225</v>
      </c>
    </row>
    <row r="309" spans="1:14">
      <c r="A309" s="102">
        <v>40387</v>
      </c>
      <c r="B309" t="s">
        <v>381</v>
      </c>
      <c r="C309">
        <v>48.021999999999998</v>
      </c>
      <c r="D309">
        <v>344.69900000000001</v>
      </c>
      <c r="E309">
        <v>29.12</v>
      </c>
      <c r="F309">
        <v>5588</v>
      </c>
      <c r="G309">
        <v>18.3</v>
      </c>
      <c r="I309" s="103">
        <f t="shared" si="32"/>
        <v>117.33737028717533</v>
      </c>
      <c r="J309" s="104">
        <f t="shared" si="29"/>
        <v>24.523510390019641</v>
      </c>
      <c r="K309" s="76">
        <f t="shared" si="33"/>
        <v>245.5545750623196</v>
      </c>
      <c r="L309" s="76">
        <f t="shared" si="30"/>
        <v>184.18158673161187</v>
      </c>
      <c r="M309" s="103">
        <f t="shared" si="34"/>
        <v>9.3101789600364899</v>
      </c>
      <c r="N309" s="103">
        <f t="shared" si="31"/>
        <v>290.94309250114031</v>
      </c>
    </row>
    <row r="310" spans="1:14">
      <c r="A310" s="102">
        <v>40387</v>
      </c>
      <c r="B310" t="s">
        <v>382</v>
      </c>
      <c r="C310">
        <v>48.189</v>
      </c>
      <c r="D310">
        <v>345.00299999999999</v>
      </c>
      <c r="E310">
        <v>29.11</v>
      </c>
      <c r="F310">
        <v>5576</v>
      </c>
      <c r="G310">
        <v>18.3</v>
      </c>
      <c r="I310" s="103">
        <f t="shared" si="32"/>
        <v>117.44096336871607</v>
      </c>
      <c r="J310" s="104">
        <f t="shared" si="29"/>
        <v>24.545161344061658</v>
      </c>
      <c r="K310" s="76">
        <f t="shared" si="33"/>
        <v>245.77136665271297</v>
      </c>
      <c r="L310" s="76">
        <f t="shared" si="30"/>
        <v>184.34419424604562</v>
      </c>
      <c r="M310" s="103">
        <f t="shared" si="34"/>
        <v>9.3183985930980224</v>
      </c>
      <c r="N310" s="103">
        <f t="shared" si="31"/>
        <v>291.19995603431317</v>
      </c>
    </row>
    <row r="311" spans="1:14">
      <c r="A311" s="102">
        <v>40387</v>
      </c>
      <c r="B311" t="s">
        <v>383</v>
      </c>
      <c r="C311">
        <v>48.356000000000002</v>
      </c>
      <c r="D311">
        <v>347.44900000000001</v>
      </c>
      <c r="E311">
        <v>29.03</v>
      </c>
      <c r="F311">
        <v>5579</v>
      </c>
      <c r="G311">
        <v>18.3</v>
      </c>
      <c r="I311" s="103">
        <f t="shared" si="32"/>
        <v>118.27355916837813</v>
      </c>
      <c r="J311" s="104">
        <f t="shared" si="29"/>
        <v>24.719173866191028</v>
      </c>
      <c r="K311" s="76">
        <f t="shared" si="33"/>
        <v>247.51375875920314</v>
      </c>
      <c r="L311" s="76">
        <f t="shared" si="30"/>
        <v>185.65109941285243</v>
      </c>
      <c r="M311" s="103">
        <f t="shared" si="34"/>
        <v>9.3844612283629587</v>
      </c>
      <c r="N311" s="103">
        <f t="shared" si="31"/>
        <v>293.26441338634248</v>
      </c>
    </row>
    <row r="312" spans="1:14">
      <c r="A312" s="102">
        <v>40387</v>
      </c>
      <c r="B312" t="s">
        <v>384</v>
      </c>
      <c r="C312">
        <v>48.521999999999998</v>
      </c>
      <c r="D312">
        <v>348.06400000000002</v>
      </c>
      <c r="E312">
        <v>29.01</v>
      </c>
      <c r="F312">
        <v>5580</v>
      </c>
      <c r="G312">
        <v>18.3</v>
      </c>
      <c r="I312" s="103">
        <f t="shared" si="32"/>
        <v>118.48278314656585</v>
      </c>
      <c r="J312" s="104">
        <f t="shared" si="29"/>
        <v>24.762901677632261</v>
      </c>
      <c r="K312" s="76">
        <f t="shared" si="33"/>
        <v>247.95160652186391</v>
      </c>
      <c r="L312" s="76">
        <f t="shared" si="30"/>
        <v>185.97951315001566</v>
      </c>
      <c r="M312" s="103">
        <f t="shared" si="34"/>
        <v>9.4010621857126182</v>
      </c>
      <c r="N312" s="103">
        <f t="shared" si="31"/>
        <v>293.78319330351934</v>
      </c>
    </row>
    <row r="313" spans="1:14">
      <c r="A313" s="102">
        <v>40387</v>
      </c>
      <c r="B313" t="s">
        <v>385</v>
      </c>
      <c r="C313">
        <v>48.689</v>
      </c>
      <c r="D313">
        <v>348.06400000000002</v>
      </c>
      <c r="E313">
        <v>29.01</v>
      </c>
      <c r="F313">
        <v>5562</v>
      </c>
      <c r="G313">
        <v>18.3</v>
      </c>
      <c r="I313" s="103">
        <f t="shared" si="32"/>
        <v>118.48278314656585</v>
      </c>
      <c r="J313" s="104">
        <f t="shared" si="29"/>
        <v>24.762901677632261</v>
      </c>
      <c r="K313" s="76">
        <f t="shared" si="33"/>
        <v>247.95160652186391</v>
      </c>
      <c r="L313" s="76">
        <f t="shared" si="30"/>
        <v>185.97951315001566</v>
      </c>
      <c r="M313" s="103">
        <f t="shared" si="34"/>
        <v>9.4010621857126182</v>
      </c>
      <c r="N313" s="103">
        <f t="shared" si="31"/>
        <v>293.78319330351934</v>
      </c>
    </row>
    <row r="314" spans="1:14">
      <c r="A314" s="102">
        <v>40387</v>
      </c>
      <c r="B314" t="s">
        <v>386</v>
      </c>
      <c r="C314">
        <v>48.856000000000002</v>
      </c>
      <c r="D314">
        <v>349.29700000000003</v>
      </c>
      <c r="E314">
        <v>28.97</v>
      </c>
      <c r="F314">
        <v>5560</v>
      </c>
      <c r="G314">
        <v>18.3</v>
      </c>
      <c r="I314" s="103">
        <f t="shared" si="32"/>
        <v>118.90252922393783</v>
      </c>
      <c r="J314" s="104">
        <f t="shared" si="29"/>
        <v>24.850628607803007</v>
      </c>
      <c r="K314" s="76">
        <f t="shared" si="33"/>
        <v>248.83001865442569</v>
      </c>
      <c r="L314" s="76">
        <f t="shared" si="30"/>
        <v>186.63837825297077</v>
      </c>
      <c r="M314" s="103">
        <f t="shared" si="34"/>
        <v>9.4343671003237262</v>
      </c>
      <c r="N314" s="103">
        <f t="shared" si="31"/>
        <v>294.82397188511646</v>
      </c>
    </row>
    <row r="315" spans="1:14">
      <c r="A315" s="102">
        <v>40387</v>
      </c>
      <c r="B315" t="s">
        <v>387</v>
      </c>
      <c r="C315">
        <v>49.023000000000003</v>
      </c>
      <c r="D315">
        <v>353.65300000000002</v>
      </c>
      <c r="E315">
        <v>28.83</v>
      </c>
      <c r="F315">
        <v>5547</v>
      </c>
      <c r="G315">
        <v>18.3</v>
      </c>
      <c r="I315" s="103">
        <f t="shared" si="32"/>
        <v>120.38539336532482</v>
      </c>
      <c r="J315" s="104">
        <f t="shared" si="29"/>
        <v>25.160547213352885</v>
      </c>
      <c r="K315" s="76">
        <f t="shared" si="33"/>
        <v>251.93324206246919</v>
      </c>
      <c r="L315" s="76">
        <f t="shared" si="30"/>
        <v>188.96599365631266</v>
      </c>
      <c r="M315" s="103">
        <f t="shared" si="34"/>
        <v>9.552025528290411</v>
      </c>
      <c r="N315" s="103">
        <f t="shared" si="31"/>
        <v>298.50079775907534</v>
      </c>
    </row>
    <row r="316" spans="1:14">
      <c r="A316" s="102">
        <v>40387</v>
      </c>
      <c r="B316" t="s">
        <v>388</v>
      </c>
      <c r="C316">
        <v>49.19</v>
      </c>
      <c r="D316">
        <v>350.84500000000003</v>
      </c>
      <c r="E316">
        <v>28.92</v>
      </c>
      <c r="F316">
        <v>5537</v>
      </c>
      <c r="G316">
        <v>18.3</v>
      </c>
      <c r="I316" s="103">
        <f t="shared" si="32"/>
        <v>119.42965779750426</v>
      </c>
      <c r="J316" s="104">
        <f t="shared" si="29"/>
        <v>24.960798479678388</v>
      </c>
      <c r="K316" s="76">
        <f t="shared" si="33"/>
        <v>249.93315257133997</v>
      </c>
      <c r="L316" s="76">
        <f t="shared" si="30"/>
        <v>187.46579902142179</v>
      </c>
      <c r="M316" s="103">
        <f t="shared" si="34"/>
        <v>9.4761923205655059</v>
      </c>
      <c r="N316" s="103">
        <f t="shared" si="31"/>
        <v>296.13101001767205</v>
      </c>
    </row>
    <row r="317" spans="1:14">
      <c r="A317" s="102">
        <v>40387</v>
      </c>
      <c r="B317" t="s">
        <v>389</v>
      </c>
      <c r="C317">
        <v>49.356999999999999</v>
      </c>
      <c r="D317">
        <v>351.77800000000002</v>
      </c>
      <c r="E317">
        <v>28.89</v>
      </c>
      <c r="F317">
        <v>5538</v>
      </c>
      <c r="G317">
        <v>18.3</v>
      </c>
      <c r="I317" s="103">
        <f t="shared" si="32"/>
        <v>119.74724648156644</v>
      </c>
      <c r="J317" s="104">
        <f t="shared" si="29"/>
        <v>25.027174514647381</v>
      </c>
      <c r="K317" s="76">
        <f t="shared" si="33"/>
        <v>250.59777761081909</v>
      </c>
      <c r="L317" s="76">
        <f t="shared" si="30"/>
        <v>187.96431017447915</v>
      </c>
      <c r="M317" s="103">
        <f t="shared" si="34"/>
        <v>9.5013915173522143</v>
      </c>
      <c r="N317" s="103">
        <f t="shared" si="31"/>
        <v>296.91848491725671</v>
      </c>
    </row>
    <row r="318" spans="1:14">
      <c r="A318" s="102">
        <v>40387</v>
      </c>
      <c r="B318" t="s">
        <v>390</v>
      </c>
      <c r="C318">
        <v>49.524000000000001</v>
      </c>
      <c r="D318">
        <v>350.84500000000003</v>
      </c>
      <c r="E318">
        <v>28.92</v>
      </c>
      <c r="F318">
        <v>5528</v>
      </c>
      <c r="G318">
        <v>18.3</v>
      </c>
      <c r="I318" s="103">
        <f t="shared" si="32"/>
        <v>119.42965779750426</v>
      </c>
      <c r="J318" s="104">
        <f t="shared" si="29"/>
        <v>24.960798479678388</v>
      </c>
      <c r="K318" s="76">
        <f t="shared" si="33"/>
        <v>249.93315257133997</v>
      </c>
      <c r="L318" s="76">
        <f t="shared" si="30"/>
        <v>187.46579902142179</v>
      </c>
      <c r="M318" s="103">
        <f t="shared" si="34"/>
        <v>9.4761923205655059</v>
      </c>
      <c r="N318" s="103">
        <f t="shared" si="31"/>
        <v>296.13101001767205</v>
      </c>
    </row>
    <row r="319" spans="1:14">
      <c r="A319" s="102">
        <v>40387</v>
      </c>
      <c r="B319" t="s">
        <v>391</v>
      </c>
      <c r="C319">
        <v>49.691000000000003</v>
      </c>
      <c r="D319">
        <v>351.15600000000001</v>
      </c>
      <c r="E319">
        <v>28.91</v>
      </c>
      <c r="F319">
        <v>5523</v>
      </c>
      <c r="G319">
        <v>18.3</v>
      </c>
      <c r="I319" s="103">
        <f t="shared" si="32"/>
        <v>119.53541110363329</v>
      </c>
      <c r="J319" s="104">
        <f t="shared" si="29"/>
        <v>24.982900920659358</v>
      </c>
      <c r="K319" s="76">
        <f t="shared" si="33"/>
        <v>250.15446491270569</v>
      </c>
      <c r="L319" s="76">
        <f t="shared" si="30"/>
        <v>187.63179738730719</v>
      </c>
      <c r="M319" s="103">
        <f t="shared" si="34"/>
        <v>9.4845833574812559</v>
      </c>
      <c r="N319" s="103">
        <f t="shared" si="31"/>
        <v>296.39322992128928</v>
      </c>
    </row>
    <row r="320" spans="1:14">
      <c r="A320" s="102">
        <v>40387</v>
      </c>
      <c r="B320" t="s">
        <v>392</v>
      </c>
      <c r="C320">
        <v>49.857999999999997</v>
      </c>
      <c r="D320">
        <v>354.28</v>
      </c>
      <c r="E320">
        <v>28.81</v>
      </c>
      <c r="F320">
        <v>5520</v>
      </c>
      <c r="G320">
        <v>18.3</v>
      </c>
      <c r="I320" s="103">
        <f t="shared" si="32"/>
        <v>120.59899319469781</v>
      </c>
      <c r="J320" s="104">
        <f t="shared" si="29"/>
        <v>25.20518957769184</v>
      </c>
      <c r="K320" s="76">
        <f t="shared" si="33"/>
        <v>252.38024726811426</v>
      </c>
      <c r="L320" s="76">
        <f t="shared" si="30"/>
        <v>189.30127605955076</v>
      </c>
      <c r="M320" s="103">
        <f t="shared" si="34"/>
        <v>9.5689736892422754</v>
      </c>
      <c r="N320" s="103">
        <f t="shared" si="31"/>
        <v>299.0304277888211</v>
      </c>
    </row>
    <row r="321" spans="1:14">
      <c r="A321" s="102">
        <v>40387</v>
      </c>
      <c r="B321" t="s">
        <v>393</v>
      </c>
      <c r="C321">
        <v>50.024999999999999</v>
      </c>
      <c r="D321">
        <v>354.59500000000003</v>
      </c>
      <c r="E321">
        <v>28.8</v>
      </c>
      <c r="F321">
        <v>5515</v>
      </c>
      <c r="G321">
        <v>18.3</v>
      </c>
      <c r="I321" s="103">
        <f t="shared" si="32"/>
        <v>120.7059595667528</v>
      </c>
      <c r="J321" s="104">
        <f t="shared" si="29"/>
        <v>25.227545549451335</v>
      </c>
      <c r="K321" s="76">
        <f t="shared" si="33"/>
        <v>252.60409822004573</v>
      </c>
      <c r="L321" s="76">
        <f t="shared" si="30"/>
        <v>189.46917854521064</v>
      </c>
      <c r="M321" s="103">
        <f t="shared" si="34"/>
        <v>9.5774609773423975</v>
      </c>
      <c r="N321" s="103">
        <f t="shared" si="31"/>
        <v>299.29565554194994</v>
      </c>
    </row>
    <row r="322" spans="1:14">
      <c r="A322" s="102">
        <v>40387</v>
      </c>
      <c r="B322" t="s">
        <v>394</v>
      </c>
      <c r="C322">
        <v>50.191000000000003</v>
      </c>
      <c r="D322">
        <v>356.17099999999999</v>
      </c>
      <c r="E322">
        <v>28.75</v>
      </c>
      <c r="F322">
        <v>5508</v>
      </c>
      <c r="G322">
        <v>18.3</v>
      </c>
      <c r="I322" s="103">
        <f t="shared" si="32"/>
        <v>121.24246198435483</v>
      </c>
      <c r="J322" s="104">
        <f t="shared" si="29"/>
        <v>25.339674554730159</v>
      </c>
      <c r="K322" s="76">
        <f t="shared" si="33"/>
        <v>253.72684899289632</v>
      </c>
      <c r="L322" s="76">
        <f t="shared" si="30"/>
        <v>190.31131320629476</v>
      </c>
      <c r="M322" s="103">
        <f t="shared" si="34"/>
        <v>9.6200299688592743</v>
      </c>
      <c r="N322" s="103">
        <f t="shared" si="31"/>
        <v>300.62593652685234</v>
      </c>
    </row>
    <row r="323" spans="1:14">
      <c r="A323" s="102">
        <v>40387</v>
      </c>
      <c r="B323" t="s">
        <v>395</v>
      </c>
      <c r="C323">
        <v>50.357999999999997</v>
      </c>
      <c r="D323">
        <v>353.96699999999998</v>
      </c>
      <c r="E323">
        <v>28.82</v>
      </c>
      <c r="F323">
        <v>5489</v>
      </c>
      <c r="G323">
        <v>18.3</v>
      </c>
      <c r="I323" s="103">
        <f t="shared" si="32"/>
        <v>120.49213784395313</v>
      </c>
      <c r="J323" s="104">
        <f t="shared" si="29"/>
        <v>25.182856809386202</v>
      </c>
      <c r="K323" s="76">
        <f t="shared" si="33"/>
        <v>252.15662865299595</v>
      </c>
      <c r="L323" s="76">
        <f t="shared" si="30"/>
        <v>189.13354784131346</v>
      </c>
      <c r="M323" s="103">
        <f t="shared" si="34"/>
        <v>9.5604952101708989</v>
      </c>
      <c r="N323" s="103">
        <f t="shared" si="31"/>
        <v>298.76547531784058</v>
      </c>
    </row>
    <row r="324" spans="1:14">
      <c r="A324" s="102">
        <v>40387</v>
      </c>
      <c r="B324" t="s">
        <v>396</v>
      </c>
      <c r="C324">
        <v>50.524999999999999</v>
      </c>
      <c r="D324">
        <v>353.55</v>
      </c>
      <c r="E324">
        <v>28.79</v>
      </c>
      <c r="F324">
        <v>5493</v>
      </c>
      <c r="G324">
        <v>18.399999999999999</v>
      </c>
      <c r="I324" s="103">
        <f t="shared" si="32"/>
        <v>120.59503002836385</v>
      </c>
      <c r="J324" s="104">
        <f t="shared" si="29"/>
        <v>25.204361275928044</v>
      </c>
      <c r="K324" s="76">
        <f t="shared" si="33"/>
        <v>252.33845333208995</v>
      </c>
      <c r="L324" s="76">
        <f t="shared" si="30"/>
        <v>189.26992794294262</v>
      </c>
      <c r="M324" s="103">
        <f t="shared" si="34"/>
        <v>9.5505659102086522</v>
      </c>
      <c r="N324" s="103">
        <f t="shared" si="31"/>
        <v>298.45518469402037</v>
      </c>
    </row>
    <row r="325" spans="1:14">
      <c r="A325" s="102">
        <v>40387</v>
      </c>
      <c r="B325" t="s">
        <v>397</v>
      </c>
      <c r="C325">
        <v>50.692</v>
      </c>
      <c r="D325">
        <v>354.17700000000002</v>
      </c>
      <c r="E325">
        <v>28.77</v>
      </c>
      <c r="F325">
        <v>5494</v>
      </c>
      <c r="G325">
        <v>18.399999999999999</v>
      </c>
      <c r="I325" s="103">
        <f t="shared" si="32"/>
        <v>120.80914363021918</v>
      </c>
      <c r="J325" s="104">
        <f t="shared" si="29"/>
        <v>25.249111018715809</v>
      </c>
      <c r="K325" s="76">
        <f t="shared" si="33"/>
        <v>252.78647424237812</v>
      </c>
      <c r="L325" s="76">
        <f t="shared" si="30"/>
        <v>189.60597218941967</v>
      </c>
      <c r="M325" s="103">
        <f t="shared" si="34"/>
        <v>9.5675227123779507</v>
      </c>
      <c r="N325" s="103">
        <f t="shared" si="31"/>
        <v>298.98508476181098</v>
      </c>
    </row>
    <row r="326" spans="1:14">
      <c r="A326" s="102">
        <v>40387</v>
      </c>
      <c r="B326" t="s">
        <v>398</v>
      </c>
      <c r="C326">
        <v>50.859000000000002</v>
      </c>
      <c r="D326">
        <v>357.01799999999997</v>
      </c>
      <c r="E326">
        <v>28.68</v>
      </c>
      <c r="F326">
        <v>5484</v>
      </c>
      <c r="G326">
        <v>18.399999999999999</v>
      </c>
      <c r="I326" s="103">
        <f t="shared" si="32"/>
        <v>121.77818789623664</v>
      </c>
      <c r="J326" s="104">
        <f t="shared" si="29"/>
        <v>25.451641270313459</v>
      </c>
      <c r="K326" s="76">
        <f t="shared" si="33"/>
        <v>254.81414595687303</v>
      </c>
      <c r="L326" s="76">
        <f t="shared" si="30"/>
        <v>191.12685525035104</v>
      </c>
      <c r="M326" s="103">
        <f t="shared" si="34"/>
        <v>9.6442665145921254</v>
      </c>
      <c r="N326" s="103">
        <f t="shared" si="31"/>
        <v>301.38332858100392</v>
      </c>
    </row>
    <row r="327" spans="1:14">
      <c r="A327" s="102">
        <v>40387</v>
      </c>
      <c r="B327" t="s">
        <v>399</v>
      </c>
      <c r="C327">
        <v>51.026000000000003</v>
      </c>
      <c r="D327">
        <v>357.971</v>
      </c>
      <c r="E327">
        <v>28.65</v>
      </c>
      <c r="F327">
        <v>5468</v>
      </c>
      <c r="G327">
        <v>18.399999999999999</v>
      </c>
      <c r="I327" s="103">
        <f t="shared" si="32"/>
        <v>122.1032273620055</v>
      </c>
      <c r="J327" s="104">
        <f t="shared" si="29"/>
        <v>25.519574518659148</v>
      </c>
      <c r="K327" s="76">
        <f t="shared" si="33"/>
        <v>255.49427312334669</v>
      </c>
      <c r="L327" s="76">
        <f t="shared" si="30"/>
        <v>191.6369939869989</v>
      </c>
      <c r="M327" s="103">
        <f t="shared" si="34"/>
        <v>9.6700081296529987</v>
      </c>
      <c r="N327" s="103">
        <f t="shared" si="31"/>
        <v>302.18775405165621</v>
      </c>
    </row>
    <row r="328" spans="1:14">
      <c r="A328" s="102">
        <v>40387</v>
      </c>
      <c r="B328" t="s">
        <v>400</v>
      </c>
      <c r="C328">
        <v>51.192999999999998</v>
      </c>
      <c r="D328">
        <v>358.29</v>
      </c>
      <c r="E328">
        <v>28.64</v>
      </c>
      <c r="F328">
        <v>5476</v>
      </c>
      <c r="G328">
        <v>18.399999999999999</v>
      </c>
      <c r="I328" s="103">
        <f t="shared" si="32"/>
        <v>122.21180013512449</v>
      </c>
      <c r="J328" s="104">
        <f t="shared" si="29"/>
        <v>25.542266228241015</v>
      </c>
      <c r="K328" s="76">
        <f t="shared" si="33"/>
        <v>255.72145566674322</v>
      </c>
      <c r="L328" s="76">
        <f t="shared" si="30"/>
        <v>191.80739537866461</v>
      </c>
      <c r="M328" s="103">
        <f t="shared" si="34"/>
        <v>9.6786065886896875</v>
      </c>
      <c r="N328" s="103">
        <f t="shared" si="31"/>
        <v>302.45645589655271</v>
      </c>
    </row>
    <row r="329" spans="1:14">
      <c r="A329" s="102">
        <v>40387</v>
      </c>
      <c r="B329" t="s">
        <v>401</v>
      </c>
      <c r="C329">
        <v>51.36</v>
      </c>
      <c r="D329">
        <v>360.84800000000001</v>
      </c>
      <c r="E329">
        <v>28.56</v>
      </c>
      <c r="F329">
        <v>5458</v>
      </c>
      <c r="G329">
        <v>18.399999999999999</v>
      </c>
      <c r="I329" s="103">
        <f t="shared" si="32"/>
        <v>123.08447749428835</v>
      </c>
      <c r="J329" s="104">
        <f t="shared" si="29"/>
        <v>25.724655796306266</v>
      </c>
      <c r="K329" s="76">
        <f t="shared" si="33"/>
        <v>257.54748494023443</v>
      </c>
      <c r="L329" s="76">
        <f t="shared" si="30"/>
        <v>193.17703375304481</v>
      </c>
      <c r="M329" s="103">
        <f t="shared" si="34"/>
        <v>9.7477185797483639</v>
      </c>
      <c r="N329" s="103">
        <f t="shared" si="31"/>
        <v>304.61620561713636</v>
      </c>
    </row>
    <row r="330" spans="1:14">
      <c r="A330" s="102">
        <v>40387</v>
      </c>
      <c r="B330" t="s">
        <v>402</v>
      </c>
      <c r="C330">
        <v>51.527000000000001</v>
      </c>
      <c r="D330">
        <v>358.608</v>
      </c>
      <c r="E330">
        <v>28.63</v>
      </c>
      <c r="F330">
        <v>5454</v>
      </c>
      <c r="G330">
        <v>18.399999999999999</v>
      </c>
      <c r="I330" s="103">
        <f t="shared" si="32"/>
        <v>122.32048630506901</v>
      </c>
      <c r="J330" s="104">
        <f t="shared" si="29"/>
        <v>25.56498163775942</v>
      </c>
      <c r="K330" s="76">
        <f t="shared" si="33"/>
        <v>255.94887548674691</v>
      </c>
      <c r="L330" s="76">
        <f t="shared" si="30"/>
        <v>191.97797474291332</v>
      </c>
      <c r="M330" s="103">
        <f t="shared" si="34"/>
        <v>9.6872140282279418</v>
      </c>
      <c r="N330" s="103">
        <f t="shared" si="31"/>
        <v>302.72543838212317</v>
      </c>
    </row>
    <row r="331" spans="1:14">
      <c r="A331" s="102">
        <v>40387</v>
      </c>
      <c r="B331" t="s">
        <v>403</v>
      </c>
      <c r="C331">
        <v>51.694000000000003</v>
      </c>
      <c r="D331">
        <v>362.13499999999999</v>
      </c>
      <c r="E331">
        <v>28.52</v>
      </c>
      <c r="F331">
        <v>5456</v>
      </c>
      <c r="G331">
        <v>18.399999999999999</v>
      </c>
      <c r="I331" s="103">
        <f t="shared" si="32"/>
        <v>123.52356231409226</v>
      </c>
      <c r="J331" s="104">
        <f t="shared" si="29"/>
        <v>25.816424523645281</v>
      </c>
      <c r="K331" s="76">
        <f t="shared" si="33"/>
        <v>258.46624572403169</v>
      </c>
      <c r="L331" s="76">
        <f t="shared" si="30"/>
        <v>193.8661629168717</v>
      </c>
      <c r="M331" s="103">
        <f t="shared" si="34"/>
        <v>9.7824920568205371</v>
      </c>
      <c r="N331" s="103">
        <f t="shared" si="31"/>
        <v>305.70287677564181</v>
      </c>
    </row>
    <row r="332" spans="1:14">
      <c r="A332" s="102">
        <v>40387</v>
      </c>
      <c r="B332" t="s">
        <v>404</v>
      </c>
      <c r="C332">
        <v>51.86</v>
      </c>
      <c r="D332">
        <v>362.78100000000001</v>
      </c>
      <c r="E332">
        <v>28.5</v>
      </c>
      <c r="F332">
        <v>5438</v>
      </c>
      <c r="G332">
        <v>18.399999999999999</v>
      </c>
      <c r="I332" s="103">
        <f t="shared" si="32"/>
        <v>123.7437955978867</v>
      </c>
      <c r="J332" s="104">
        <f t="shared" si="29"/>
        <v>25.862453279958316</v>
      </c>
      <c r="K332" s="76">
        <f t="shared" si="33"/>
        <v>258.92707173147051</v>
      </c>
      <c r="L332" s="76">
        <f t="shared" si="30"/>
        <v>194.21181180260609</v>
      </c>
      <c r="M332" s="103">
        <f t="shared" si="34"/>
        <v>9.7999335093580573</v>
      </c>
      <c r="N332" s="103">
        <f t="shared" si="31"/>
        <v>306.2479221674393</v>
      </c>
    </row>
    <row r="333" spans="1:14">
      <c r="A333" s="102">
        <v>40387</v>
      </c>
      <c r="B333" t="s">
        <v>405</v>
      </c>
      <c r="C333">
        <v>52.027000000000001</v>
      </c>
      <c r="D333">
        <v>361.16899999999998</v>
      </c>
      <c r="E333">
        <v>28.55</v>
      </c>
      <c r="F333">
        <v>5432</v>
      </c>
      <c r="G333">
        <v>18.399999999999999</v>
      </c>
      <c r="I333" s="103">
        <f t="shared" si="32"/>
        <v>123.19407636948765</v>
      </c>
      <c r="J333" s="104">
        <f t="shared" si="29"/>
        <v>25.747561961222917</v>
      </c>
      <c r="K333" s="76">
        <f t="shared" si="33"/>
        <v>257.77681454567687</v>
      </c>
      <c r="L333" s="76">
        <f t="shared" si="30"/>
        <v>193.34904557813178</v>
      </c>
      <c r="M333" s="103">
        <f t="shared" si="34"/>
        <v>9.7563983013009832</v>
      </c>
      <c r="N333" s="103">
        <f t="shared" si="31"/>
        <v>304.88744691565574</v>
      </c>
    </row>
    <row r="334" spans="1:14">
      <c r="A334" s="102">
        <v>40387</v>
      </c>
      <c r="B334" t="s">
        <v>406</v>
      </c>
      <c r="C334">
        <v>52.194000000000003</v>
      </c>
      <c r="D334">
        <v>362.45800000000003</v>
      </c>
      <c r="E334">
        <v>28.51</v>
      </c>
      <c r="F334">
        <v>5432</v>
      </c>
      <c r="G334">
        <v>18.399999999999999</v>
      </c>
      <c r="I334" s="103">
        <f t="shared" si="32"/>
        <v>123.63362125339405</v>
      </c>
      <c r="J334" s="104">
        <f t="shared" si="29"/>
        <v>25.839426841959359</v>
      </c>
      <c r="K334" s="76">
        <f t="shared" si="33"/>
        <v>258.69653798825067</v>
      </c>
      <c r="L334" s="76">
        <f t="shared" si="30"/>
        <v>194.03889679741576</v>
      </c>
      <c r="M334" s="103">
        <f t="shared" si="34"/>
        <v>9.7912082133119149</v>
      </c>
      <c r="N334" s="103">
        <f t="shared" si="31"/>
        <v>305.97525666599734</v>
      </c>
    </row>
    <row r="335" spans="1:14">
      <c r="A335" s="102">
        <v>40387</v>
      </c>
      <c r="B335" t="s">
        <v>407</v>
      </c>
      <c r="C335">
        <v>52.360999999999997</v>
      </c>
      <c r="D335">
        <v>366.03</v>
      </c>
      <c r="E335">
        <v>28.4</v>
      </c>
      <c r="F335">
        <v>5411</v>
      </c>
      <c r="G335">
        <v>18.399999999999999</v>
      </c>
      <c r="I335" s="103">
        <f t="shared" si="32"/>
        <v>124.85192079705639</v>
      </c>
      <c r="J335" s="104">
        <f t="shared" si="29"/>
        <v>26.094051446584785</v>
      </c>
      <c r="K335" s="76">
        <f t="shared" si="33"/>
        <v>261.24576263267124</v>
      </c>
      <c r="L335" s="76">
        <f t="shared" si="30"/>
        <v>195.95097780761708</v>
      </c>
      <c r="M335" s="103">
        <f t="shared" si="34"/>
        <v>9.8876918750962162</v>
      </c>
      <c r="N335" s="103">
        <f t="shared" si="31"/>
        <v>308.99037109675675</v>
      </c>
    </row>
    <row r="336" spans="1:14">
      <c r="A336" s="102">
        <v>40387</v>
      </c>
      <c r="B336" t="s">
        <v>408</v>
      </c>
      <c r="C336">
        <v>52.527999999999999</v>
      </c>
      <c r="D336">
        <v>365.37700000000001</v>
      </c>
      <c r="E336">
        <v>28.42</v>
      </c>
      <c r="F336">
        <v>5426</v>
      </c>
      <c r="G336">
        <v>18.399999999999999</v>
      </c>
      <c r="I336" s="103">
        <f t="shared" si="32"/>
        <v>124.62936372750389</v>
      </c>
      <c r="J336" s="104">
        <f t="shared" si="29"/>
        <v>26.04753701904831</v>
      </c>
      <c r="K336" s="76">
        <f t="shared" si="33"/>
        <v>260.78007423161699</v>
      </c>
      <c r="L336" s="76">
        <f t="shared" si="30"/>
        <v>195.60168181666714</v>
      </c>
      <c r="M336" s="103">
        <f t="shared" si="34"/>
        <v>9.8700663895264995</v>
      </c>
      <c r="N336" s="103">
        <f t="shared" si="31"/>
        <v>308.43957467270309</v>
      </c>
    </row>
    <row r="337" spans="1:14">
      <c r="A337" s="102">
        <v>40387</v>
      </c>
      <c r="B337" t="s">
        <v>409</v>
      </c>
      <c r="C337">
        <v>52.695</v>
      </c>
      <c r="D337">
        <v>364.07600000000002</v>
      </c>
      <c r="E337">
        <v>28.46</v>
      </c>
      <c r="F337">
        <v>5413</v>
      </c>
      <c r="G337">
        <v>18.399999999999999</v>
      </c>
      <c r="I337" s="103">
        <f t="shared" si="32"/>
        <v>124.1856501541324</v>
      </c>
      <c r="J337" s="104">
        <f t="shared" si="29"/>
        <v>25.954800882213672</v>
      </c>
      <c r="K337" s="76">
        <f t="shared" si="33"/>
        <v>259.85162803610888</v>
      </c>
      <c r="L337" s="76">
        <f t="shared" si="30"/>
        <v>194.90528797655966</v>
      </c>
      <c r="M337" s="103">
        <f t="shared" si="34"/>
        <v>9.8349263366840116</v>
      </c>
      <c r="N337" s="103">
        <f t="shared" si="31"/>
        <v>307.34144802137536</v>
      </c>
    </row>
    <row r="338" spans="1:14">
      <c r="A338" s="102">
        <v>40387</v>
      </c>
      <c r="B338" t="s">
        <v>410</v>
      </c>
      <c r="C338">
        <v>52.862000000000002</v>
      </c>
      <c r="D338">
        <v>364.40100000000001</v>
      </c>
      <c r="E338">
        <v>28.45</v>
      </c>
      <c r="F338">
        <v>5400</v>
      </c>
      <c r="G338">
        <v>18.399999999999999</v>
      </c>
      <c r="I338" s="103">
        <f t="shared" si="32"/>
        <v>124.29640387143837</v>
      </c>
      <c r="J338" s="104">
        <f t="shared" si="29"/>
        <v>25.977948409130619</v>
      </c>
      <c r="K338" s="76">
        <f t="shared" si="33"/>
        <v>260.0833740850066</v>
      </c>
      <c r="L338" s="76">
        <f t="shared" si="30"/>
        <v>195.07911228829946</v>
      </c>
      <c r="M338" s="103">
        <f t="shared" si="34"/>
        <v>9.8436975163643208</v>
      </c>
      <c r="N338" s="103">
        <f t="shared" si="31"/>
        <v>307.615547386385</v>
      </c>
    </row>
    <row r="339" spans="1:14">
      <c r="A339" s="102">
        <v>40387</v>
      </c>
      <c r="B339" t="s">
        <v>411</v>
      </c>
      <c r="C339">
        <v>53.029000000000003</v>
      </c>
      <c r="D339">
        <v>366.35599999999999</v>
      </c>
      <c r="E339">
        <v>28.39</v>
      </c>
      <c r="F339">
        <v>5398</v>
      </c>
      <c r="G339">
        <v>18.399999999999999</v>
      </c>
      <c r="I339" s="103">
        <f t="shared" si="32"/>
        <v>124.96337495636388</v>
      </c>
      <c r="J339" s="104">
        <f t="shared" si="29"/>
        <v>26.117345365880052</v>
      </c>
      <c r="K339" s="76">
        <f t="shared" si="33"/>
        <v>261.47897431784986</v>
      </c>
      <c r="L339" s="76">
        <f t="shared" si="30"/>
        <v>196.12590144000978</v>
      </c>
      <c r="M339" s="103">
        <f t="shared" si="34"/>
        <v>9.8965185265277267</v>
      </c>
      <c r="N339" s="103">
        <f t="shared" si="31"/>
        <v>309.26620395399146</v>
      </c>
    </row>
    <row r="340" spans="1:14">
      <c r="A340" s="102">
        <v>40387</v>
      </c>
      <c r="B340" t="s">
        <v>412</v>
      </c>
      <c r="C340">
        <v>53.195999999999998</v>
      </c>
      <c r="D340">
        <v>367.339</v>
      </c>
      <c r="E340">
        <v>28.36</v>
      </c>
      <c r="F340">
        <v>5389</v>
      </c>
      <c r="G340">
        <v>18.399999999999999</v>
      </c>
      <c r="I340" s="103">
        <f t="shared" si="32"/>
        <v>125.29844183844193</v>
      </c>
      <c r="J340" s="104">
        <f t="shared" si="29"/>
        <v>26.187374344234364</v>
      </c>
      <c r="K340" s="76">
        <f t="shared" si="33"/>
        <v>262.1800833002556</v>
      </c>
      <c r="L340" s="76">
        <f t="shared" si="30"/>
        <v>196.65177787631117</v>
      </c>
      <c r="M340" s="103">
        <f t="shared" si="34"/>
        <v>9.9230542663576493</v>
      </c>
      <c r="N340" s="103">
        <f t="shared" si="31"/>
        <v>310.09544582367653</v>
      </c>
    </row>
    <row r="341" spans="1:14">
      <c r="A341" s="102">
        <v>40387</v>
      </c>
      <c r="B341" t="s">
        <v>413</v>
      </c>
      <c r="C341">
        <v>53.363</v>
      </c>
      <c r="D341">
        <v>367.995</v>
      </c>
      <c r="E341">
        <v>28.34</v>
      </c>
      <c r="F341">
        <v>5384</v>
      </c>
      <c r="G341">
        <v>18.399999999999999</v>
      </c>
      <c r="I341" s="103">
        <f t="shared" si="32"/>
        <v>125.52240835649285</v>
      </c>
      <c r="J341" s="104">
        <f t="shared" ref="J341:J346" si="35">I341*20.9/100</f>
        <v>26.234183346507002</v>
      </c>
      <c r="K341" s="76">
        <f t="shared" si="33"/>
        <v>262.64872089460636</v>
      </c>
      <c r="L341" s="76">
        <f t="shared" ref="L341:L346" si="36">K341/1.33322</f>
        <v>197.00328595026053</v>
      </c>
      <c r="M341" s="103">
        <f t="shared" si="34"/>
        <v>9.9407913736979943</v>
      </c>
      <c r="N341" s="103">
        <f t="shared" ref="N341:N346" si="37">M341*31.25</f>
        <v>310.6497304280623</v>
      </c>
    </row>
    <row r="342" spans="1:14">
      <c r="A342" s="102">
        <v>40387</v>
      </c>
      <c r="B342" t="s">
        <v>414</v>
      </c>
      <c r="C342">
        <v>53.53</v>
      </c>
      <c r="D342">
        <v>369.64299999999997</v>
      </c>
      <c r="E342">
        <v>28.29</v>
      </c>
      <c r="F342">
        <v>5375</v>
      </c>
      <c r="G342">
        <v>18.399999999999999</v>
      </c>
      <c r="I342" s="103">
        <f t="shared" si="32"/>
        <v>126.08439407264243</v>
      </c>
      <c r="J342" s="104">
        <f t="shared" si="35"/>
        <v>26.351638361182264</v>
      </c>
      <c r="K342" s="76">
        <f t="shared" si="33"/>
        <v>263.82464502990905</v>
      </c>
      <c r="L342" s="76">
        <f t="shared" si="36"/>
        <v>197.88530402327376</v>
      </c>
      <c r="M342" s="103">
        <f t="shared" si="34"/>
        <v>9.9852980305761445</v>
      </c>
      <c r="N342" s="103">
        <f t="shared" si="37"/>
        <v>312.04056345550453</v>
      </c>
    </row>
    <row r="343" spans="1:14">
      <c r="A343" s="102">
        <v>40387</v>
      </c>
      <c r="B343" t="s">
        <v>415</v>
      </c>
      <c r="C343">
        <v>53.697000000000003</v>
      </c>
      <c r="D343">
        <v>372.39299999999997</v>
      </c>
      <c r="E343">
        <v>28.25</v>
      </c>
      <c r="F343">
        <v>5369</v>
      </c>
      <c r="G343">
        <v>18.3</v>
      </c>
      <c r="I343" s="103">
        <f t="shared" si="32"/>
        <v>126.76454604214071</v>
      </c>
      <c r="J343" s="104">
        <f t="shared" si="35"/>
        <v>26.493790122807404</v>
      </c>
      <c r="K343" s="76">
        <f t="shared" si="33"/>
        <v>265.28303949681987</v>
      </c>
      <c r="L343" s="76">
        <f t="shared" si="36"/>
        <v>198.97919285400749</v>
      </c>
      <c r="M343" s="103">
        <f t="shared" si="34"/>
        <v>10.058181861001772</v>
      </c>
      <c r="N343" s="103">
        <f t="shared" si="37"/>
        <v>314.31818315630539</v>
      </c>
    </row>
    <row r="344" spans="1:14">
      <c r="A344" s="102">
        <v>40387</v>
      </c>
      <c r="B344" t="s">
        <v>416</v>
      </c>
      <c r="C344">
        <v>53.863</v>
      </c>
      <c r="D344">
        <v>369.41</v>
      </c>
      <c r="E344">
        <v>28.34</v>
      </c>
      <c r="F344">
        <v>5370</v>
      </c>
      <c r="G344">
        <v>18.3</v>
      </c>
      <c r="I344" s="103">
        <f t="shared" si="32"/>
        <v>125.74905586534653</v>
      </c>
      <c r="J344" s="104">
        <f t="shared" si="35"/>
        <v>26.281552675857423</v>
      </c>
      <c r="K344" s="76">
        <f t="shared" si="33"/>
        <v>263.1579001807404</v>
      </c>
      <c r="L344" s="76">
        <f t="shared" si="36"/>
        <v>197.38520287779991</v>
      </c>
      <c r="M344" s="103">
        <f t="shared" si="34"/>
        <v>9.9776074007511806</v>
      </c>
      <c r="N344" s="103">
        <f t="shared" si="37"/>
        <v>311.80023127347437</v>
      </c>
    </row>
    <row r="345" spans="1:14">
      <c r="A345" s="102">
        <v>40387</v>
      </c>
      <c r="B345" t="s">
        <v>417</v>
      </c>
      <c r="C345">
        <v>54.014000000000003</v>
      </c>
      <c r="D345">
        <v>370.73200000000003</v>
      </c>
      <c r="E345">
        <v>28.3</v>
      </c>
      <c r="F345">
        <v>5364</v>
      </c>
      <c r="G345">
        <v>18.3</v>
      </c>
      <c r="I345" s="103">
        <f t="shared" si="32"/>
        <v>126.19919490401755</v>
      </c>
      <c r="J345" s="104">
        <f t="shared" si="35"/>
        <v>26.375631734939667</v>
      </c>
      <c r="K345" s="76">
        <f t="shared" si="33"/>
        <v>264.09991635247917</v>
      </c>
      <c r="L345" s="76">
        <f t="shared" si="36"/>
        <v>198.09177506523991</v>
      </c>
      <c r="M345" s="103">
        <f t="shared" si="34"/>
        <v>10.01332385661404</v>
      </c>
      <c r="N345" s="103">
        <f t="shared" si="37"/>
        <v>312.91637051918877</v>
      </c>
    </row>
    <row r="346" spans="1:14">
      <c r="A346" s="102">
        <v>40387</v>
      </c>
      <c r="B346" t="s">
        <v>418</v>
      </c>
      <c r="C346">
        <v>54.180999999999997</v>
      </c>
      <c r="D346">
        <v>369.74</v>
      </c>
      <c r="E346">
        <v>28.33</v>
      </c>
      <c r="F346">
        <v>5361</v>
      </c>
      <c r="G346">
        <v>18.3</v>
      </c>
      <c r="I346" s="103">
        <f t="shared" si="32"/>
        <v>125.86141278057156</v>
      </c>
      <c r="J346" s="104">
        <f t="shared" si="35"/>
        <v>26.305035271139456</v>
      </c>
      <c r="K346" s="76">
        <f t="shared" si="33"/>
        <v>263.39303204457769</v>
      </c>
      <c r="L346" s="76">
        <f t="shared" si="36"/>
        <v>197.56156676660842</v>
      </c>
      <c r="M346" s="103">
        <f t="shared" si="34"/>
        <v>9.9865224035809028</v>
      </c>
      <c r="N346" s="103">
        <f t="shared" si="37"/>
        <v>312.0788251119032</v>
      </c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2013-11-10T21:16:44Z</dcterms:modified>
</cp:coreProperties>
</file>