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510" windowWidth="9315" windowHeight="9105" activeTab="1"/>
  </bookViews>
  <sheets>
    <sheet name="spines" sheetId="6" r:id="rId1"/>
    <sheet name="ossicles" sheetId="1" r:id="rId2"/>
    <sheet name="pitted morphology" sheetId="4" r:id="rId3"/>
  </sheets>
  <calcPr calcId="145621"/>
</workbook>
</file>

<file path=xl/calcChain.xml><?xml version="1.0" encoding="utf-8"?>
<calcChain xmlns="http://schemas.openxmlformats.org/spreadsheetml/2006/main">
  <c r="H21" i="1" l="1"/>
  <c r="G21" i="1"/>
  <c r="D11" i="1"/>
  <c r="C11" i="1"/>
  <c r="D26" i="6"/>
  <c r="H32" i="6" s="1"/>
  <c r="C26" i="6"/>
  <c r="D19" i="6"/>
  <c r="C19" i="6"/>
  <c r="D12" i="6"/>
  <c r="C12" i="6"/>
  <c r="G30" i="6" s="1"/>
  <c r="D38" i="6" s="1"/>
  <c r="E34" i="1"/>
  <c r="E50" i="1" s="1"/>
  <c r="E21" i="1"/>
  <c r="F21" i="1"/>
  <c r="E48" i="1" l="1"/>
  <c r="E49" i="1"/>
  <c r="D46" i="1"/>
  <c r="C43" i="4" l="1"/>
  <c r="D21" i="1" l="1"/>
  <c r="C21" i="1"/>
  <c r="D48" i="1" l="1"/>
  <c r="D49" i="1"/>
  <c r="F26" i="6"/>
  <c r="F19" i="6"/>
  <c r="F12" i="6"/>
  <c r="E26" i="6" l="1"/>
  <c r="E19" i="6"/>
  <c r="E12" i="6"/>
  <c r="H31" i="6" l="1"/>
  <c r="G31" i="6"/>
  <c r="H30" i="6"/>
  <c r="G32" i="6"/>
  <c r="C44" i="4"/>
  <c r="C38" i="4"/>
  <c r="C30" i="4"/>
  <c r="C26" i="4"/>
  <c r="C22" i="4"/>
  <c r="C23" i="4"/>
  <c r="C10" i="4"/>
  <c r="D34" i="1"/>
  <c r="D51" i="1" s="1"/>
  <c r="F34" i="1"/>
  <c r="E51" i="1" s="1"/>
  <c r="G34" i="1"/>
  <c r="F50" i="1" s="1"/>
  <c r="H34" i="1"/>
  <c r="F51" i="1" s="1"/>
  <c r="I34" i="1"/>
  <c r="G50" i="1" s="1"/>
  <c r="J34" i="1"/>
  <c r="G51" i="1" s="1"/>
  <c r="C34" i="1"/>
  <c r="D50" i="1" s="1"/>
  <c r="I21" i="1"/>
  <c r="J21" i="1"/>
  <c r="E11" i="1"/>
  <c r="F11" i="1"/>
  <c r="G11" i="1"/>
  <c r="H11" i="1"/>
  <c r="I11" i="1"/>
  <c r="J11" i="1"/>
  <c r="D47" i="1" l="1"/>
  <c r="D58" i="1" s="1"/>
  <c r="F48" i="1"/>
  <c r="F46" i="1"/>
  <c r="G49" i="1"/>
  <c r="G47" i="1"/>
  <c r="E47" i="1"/>
  <c r="G48" i="1"/>
  <c r="F47" i="1"/>
  <c r="G46" i="1"/>
  <c r="E46" i="1"/>
  <c r="F49" i="1"/>
  <c r="D40" i="1"/>
  <c r="D39" i="1"/>
  <c r="D38" i="1"/>
  <c r="E39" i="1"/>
  <c r="E38" i="1"/>
  <c r="E40" i="1"/>
  <c r="D39" i="6"/>
  <c r="D50" i="6" s="1"/>
  <c r="D41" i="6"/>
  <c r="D43" i="6"/>
  <c r="D42" i="6"/>
  <c r="D40" i="6"/>
  <c r="G38" i="1" l="1"/>
  <c r="D51" i="6"/>
  <c r="J48" i="1"/>
  <c r="J60" i="1" s="1"/>
  <c r="D54" i="6"/>
  <c r="D55" i="6"/>
  <c r="D52" i="6"/>
  <c r="D53" i="6"/>
  <c r="F59" i="1"/>
  <c r="G63" i="1"/>
  <c r="I48" i="1"/>
  <c r="I60" i="1" s="1"/>
  <c r="D59" i="1"/>
  <c r="G59" i="1"/>
  <c r="F61" i="1"/>
  <c r="E61" i="1"/>
  <c r="L51" i="1"/>
  <c r="L63" i="1" s="1"/>
  <c r="G62" i="1"/>
  <c r="J49" i="1"/>
  <c r="J61" i="1" s="1"/>
  <c r="I47" i="1"/>
  <c r="I59" i="1" s="1"/>
  <c r="D62" i="1"/>
  <c r="E60" i="1"/>
  <c r="I46" i="1"/>
  <c r="I58" i="1" s="1"/>
  <c r="I51" i="1"/>
  <c r="I63" i="1" s="1"/>
  <c r="L50" i="1"/>
  <c r="L62" i="1" s="1"/>
  <c r="J46" i="1"/>
  <c r="J58" i="1" s="1"/>
  <c r="L46" i="1"/>
  <c r="L58" i="1" s="1"/>
  <c r="F58" i="1"/>
  <c r="I50" i="1"/>
  <c r="I62" i="1" s="1"/>
  <c r="K47" i="1"/>
  <c r="K59" i="1" s="1"/>
  <c r="G58" i="1"/>
  <c r="D63" i="1"/>
  <c r="L47" i="1"/>
  <c r="L59" i="1" s="1"/>
  <c r="L49" i="1"/>
  <c r="L61" i="1" s="1"/>
  <c r="K48" i="1"/>
  <c r="K60" i="1" s="1"/>
  <c r="G39" i="1"/>
  <c r="G61" i="1"/>
  <c r="G60" i="1"/>
  <c r="L48" i="1"/>
  <c r="L60" i="1" s="1"/>
  <c r="K49" i="1"/>
  <c r="K61" i="1" s="1"/>
  <c r="F60" i="1"/>
  <c r="K46" i="1"/>
  <c r="K58" i="1" s="1"/>
  <c r="J47" i="1"/>
  <c r="J59" i="1" s="1"/>
  <c r="E58" i="1"/>
  <c r="E59" i="1"/>
  <c r="K50" i="1"/>
  <c r="K62" i="1" s="1"/>
  <c r="K51" i="1"/>
  <c r="K63" i="1" s="1"/>
  <c r="F62" i="1"/>
  <c r="F63" i="1"/>
  <c r="J51" i="1"/>
  <c r="J63" i="1" s="1"/>
  <c r="J50" i="1"/>
  <c r="J62" i="1" s="1"/>
  <c r="E62" i="1"/>
  <c r="E63" i="1"/>
  <c r="D60" i="1" l="1"/>
  <c r="D61" i="1"/>
  <c r="I49" i="1"/>
  <c r="I61" i="1" s="1"/>
  <c r="G40" i="1"/>
  <c r="H38" i="1"/>
  <c r="H39" i="1"/>
  <c r="H40" i="1"/>
</calcChain>
</file>

<file path=xl/sharedStrings.xml><?xml version="1.0" encoding="utf-8"?>
<sst xmlns="http://schemas.openxmlformats.org/spreadsheetml/2006/main" count="267" uniqueCount="48">
  <si>
    <t>smooth</t>
  </si>
  <si>
    <t>pitted</t>
  </si>
  <si>
    <t>treatment</t>
  </si>
  <si>
    <t>urchin No</t>
  </si>
  <si>
    <t>control pCO2</t>
  </si>
  <si>
    <t>high pCO2</t>
  </si>
  <si>
    <t>in SEM-pictures, magnification 3000</t>
  </si>
  <si>
    <t>REGION 1</t>
  </si>
  <si>
    <t>REGION 2</t>
  </si>
  <si>
    <t>REGION 3</t>
  </si>
  <si>
    <t>REGION 4</t>
  </si>
  <si>
    <t>stub No</t>
  </si>
  <si>
    <t>x</t>
  </si>
  <si>
    <t>amount x</t>
  </si>
  <si>
    <t>SUMMARY</t>
  </si>
  <si>
    <t>average</t>
  </si>
  <si>
    <t>SEM</t>
  </si>
  <si>
    <t>SUMMARY II</t>
  </si>
  <si>
    <t>region I</t>
  </si>
  <si>
    <t>region II</t>
  </si>
  <si>
    <t>region III</t>
  </si>
  <si>
    <t>region IV</t>
  </si>
  <si>
    <t>CONTROL</t>
  </si>
  <si>
    <t>HIGH</t>
  </si>
  <si>
    <t>smooth (%)</t>
  </si>
  <si>
    <t>pitted (%)</t>
  </si>
  <si>
    <t>%</t>
  </si>
  <si>
    <t>measured in high magnification pictures</t>
  </si>
  <si>
    <t>diameter pitted structures (µm)</t>
  </si>
  <si>
    <t>µm</t>
  </si>
  <si>
    <t>-</t>
  </si>
  <si>
    <t>ARCSINE TRANFORMATION</t>
  </si>
  <si>
    <t>dissolved structures</t>
  </si>
  <si>
    <t>spine surface</t>
  </si>
  <si>
    <t>conrol pCO2</t>
  </si>
  <si>
    <t>intermediate pCO2</t>
  </si>
  <si>
    <t>relative frequency</t>
  </si>
  <si>
    <t>summary all regions</t>
  </si>
  <si>
    <t>~20µm^2 area</t>
  </si>
  <si>
    <t>tickness radially arranged septa</t>
  </si>
  <si>
    <t>spine thickness (µm)</t>
  </si>
  <si>
    <t>control =</t>
  </si>
  <si>
    <t>47 Pa</t>
  </si>
  <si>
    <t>intermediate =</t>
  </si>
  <si>
    <t>102 Pa</t>
  </si>
  <si>
    <t>high =</t>
  </si>
  <si>
    <t>284 Pa</t>
  </si>
  <si>
    <t>INTERMEDIATE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</si>
</sst>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49998474074526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2" xfId="0" applyFill="1" applyBorder="1" applyAlignment="1">
      <alignment horizontal="center"/>
    </xf>
    <xf numFmtId="0" fontId="1" fillId="2" borderId="0" xfId="0" applyFont="1" applyFill="1"/>
    <xf numFmtId="0" fontId="0" fillId="9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10" borderId="7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6" borderId="3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2" borderId="3" xfId="0" applyFill="1" applyBorder="1"/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0" fontId="0" fillId="2" borderId="0" xfId="0" applyFill="1" applyBorder="1"/>
    <xf numFmtId="2" fontId="1" fillId="4" borderId="2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2" fontId="1" fillId="5" borderId="2" xfId="0" applyNumberFormat="1" applyFont="1" applyFill="1" applyBorder="1" applyAlignment="1">
      <alignment horizontal="center"/>
    </xf>
    <xf numFmtId="2" fontId="1" fillId="5" borderId="1" xfId="0" applyNumberFormat="1" applyFont="1" applyFill="1" applyBorder="1" applyAlignment="1">
      <alignment horizontal="center"/>
    </xf>
    <xf numFmtId="2" fontId="1" fillId="7" borderId="2" xfId="0" applyNumberFormat="1" applyFont="1" applyFill="1" applyBorder="1" applyAlignment="1">
      <alignment horizontal="center"/>
    </xf>
    <xf numFmtId="2" fontId="1" fillId="7" borderId="1" xfId="0" applyNumberFormat="1" applyFont="1" applyFill="1" applyBorder="1" applyAlignment="1">
      <alignment horizontal="center"/>
    </xf>
    <xf numFmtId="2" fontId="1" fillId="9" borderId="2" xfId="0" applyNumberFormat="1" applyFont="1" applyFill="1" applyBorder="1" applyAlignment="1">
      <alignment horizontal="center"/>
    </xf>
    <xf numFmtId="2" fontId="1" fillId="9" borderId="1" xfId="0" applyNumberFormat="1" applyFont="1" applyFill="1" applyBorder="1" applyAlignment="1">
      <alignment horizontal="center"/>
    </xf>
    <xf numFmtId="2" fontId="1" fillId="10" borderId="2" xfId="0" applyNumberFormat="1" applyFont="1" applyFill="1" applyBorder="1" applyAlignment="1">
      <alignment horizontal="center"/>
    </xf>
    <xf numFmtId="2" fontId="1" fillId="10" borderId="1" xfId="0" applyNumberFormat="1" applyFont="1" applyFill="1" applyBorder="1" applyAlignment="1">
      <alignment horizontal="center"/>
    </xf>
    <xf numFmtId="2" fontId="1" fillId="6" borderId="2" xfId="0" applyNumberFormat="1" applyFont="1" applyFill="1" applyBorder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2" fontId="1" fillId="8" borderId="2" xfId="0" applyNumberFormat="1" applyFont="1" applyFill="1" applyBorder="1" applyAlignment="1">
      <alignment horizontal="center"/>
    </xf>
    <xf numFmtId="2" fontId="1" fillId="8" borderId="1" xfId="0" applyNumberFormat="1" applyFont="1" applyFill="1" applyBorder="1" applyAlignment="1">
      <alignment horizontal="center"/>
    </xf>
    <xf numFmtId="2" fontId="1" fillId="11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5" fontId="0" fillId="2" borderId="0" xfId="0" applyNumberFormat="1" applyFill="1"/>
    <xf numFmtId="0" fontId="1" fillId="2" borderId="4" xfId="0" applyFont="1" applyFill="1" applyBorder="1"/>
    <xf numFmtId="2" fontId="1" fillId="2" borderId="10" xfId="0" applyNumberFormat="1" applyFont="1" applyFill="1" applyBorder="1"/>
    <xf numFmtId="0" fontId="1" fillId="2" borderId="11" xfId="0" applyFont="1" applyFill="1" applyBorder="1"/>
    <xf numFmtId="0" fontId="1" fillId="2" borderId="5" xfId="0" applyFont="1" applyFill="1" applyBorder="1"/>
    <xf numFmtId="2" fontId="1" fillId="2" borderId="12" xfId="0" applyNumberFormat="1" applyFont="1" applyFill="1" applyBorder="1"/>
    <xf numFmtId="0" fontId="1" fillId="2" borderId="13" xfId="0" applyFont="1" applyFill="1" applyBorder="1"/>
    <xf numFmtId="164" fontId="0" fillId="2" borderId="0" xfId="0" applyNumberFormat="1" applyFill="1"/>
    <xf numFmtId="0" fontId="1" fillId="2" borderId="0" xfId="0" applyFont="1" applyFill="1" applyAlignment="1">
      <alignment horizontal="center"/>
    </xf>
    <xf numFmtId="0" fontId="0" fillId="8" borderId="6" xfId="0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1" fillId="2" borderId="3" xfId="0" applyFont="1" applyFill="1" applyBorder="1"/>
    <xf numFmtId="0" fontId="0" fillId="2" borderId="0" xfId="0" applyFill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164" fontId="0" fillId="2" borderId="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49" fontId="0" fillId="2" borderId="0" xfId="0" applyNumberFormat="1" applyFill="1"/>
    <xf numFmtId="164" fontId="0" fillId="2" borderId="0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2" xfId="0" applyFill="1" applyBorder="1" applyAlignment="1">
      <alignment horizontal="center"/>
    </xf>
    <xf numFmtId="0" fontId="0" fillId="15" borderId="6" xfId="0" applyFill="1" applyBorder="1" applyAlignment="1">
      <alignment horizontal="center"/>
    </xf>
    <xf numFmtId="0" fontId="0" fillId="15" borderId="0" xfId="0" applyFill="1" applyBorder="1" applyAlignment="1">
      <alignment horizontal="center"/>
    </xf>
    <xf numFmtId="0" fontId="0" fillId="2" borderId="0" xfId="0" applyFill="1" applyBorder="1" applyAlignment="1">
      <alignment horizontal="center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wrapText="1"/>
    </xf>
    <xf numFmtId="164" fontId="1" fillId="2" borderId="0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12" borderId="17" xfId="0" applyFill="1" applyBorder="1" applyAlignment="1">
      <alignment horizontal="center"/>
    </xf>
    <xf numFmtId="0" fontId="0" fillId="12" borderId="18" xfId="0" applyFill="1" applyBorder="1" applyAlignment="1">
      <alignment horizontal="center"/>
    </xf>
    <xf numFmtId="0" fontId="0" fillId="13" borderId="17" xfId="0" applyFill="1" applyBorder="1" applyAlignment="1">
      <alignment horizontal="center"/>
    </xf>
    <xf numFmtId="0" fontId="0" fillId="13" borderId="18" xfId="0" applyFill="1" applyBorder="1" applyAlignment="1">
      <alignment horizontal="center"/>
    </xf>
    <xf numFmtId="0" fontId="0" fillId="14" borderId="17" xfId="0" applyFill="1" applyBorder="1"/>
    <xf numFmtId="0" fontId="0" fillId="14" borderId="18" xfId="0" applyFill="1" applyBorder="1" applyAlignment="1">
      <alignment horizontal="center"/>
    </xf>
    <xf numFmtId="0" fontId="0" fillId="14" borderId="17" xfId="0" applyFill="1" applyBorder="1" applyAlignment="1">
      <alignment horizontal="center"/>
    </xf>
    <xf numFmtId="0" fontId="0" fillId="12" borderId="19" xfId="0" applyFill="1" applyBorder="1" applyAlignment="1">
      <alignment horizontal="center"/>
    </xf>
    <xf numFmtId="0" fontId="0" fillId="13" borderId="19" xfId="0" applyFill="1" applyBorder="1" applyAlignment="1">
      <alignment horizontal="center"/>
    </xf>
    <xf numFmtId="0" fontId="2" fillId="16" borderId="0" xfId="0" applyFont="1" applyFill="1" applyBorder="1"/>
    <xf numFmtId="0" fontId="2" fillId="16" borderId="2" xfId="0" applyFont="1" applyFill="1" applyBorder="1" applyAlignment="1">
      <alignment horizontal="center"/>
    </xf>
    <xf numFmtId="0" fontId="2" fillId="16" borderId="6" xfId="0" applyFont="1" applyFill="1" applyBorder="1" applyAlignment="1">
      <alignment horizontal="center"/>
    </xf>
    <xf numFmtId="164" fontId="0" fillId="2" borderId="2" xfId="0" applyNumberFormat="1" applyFill="1" applyBorder="1"/>
    <xf numFmtId="2" fontId="0" fillId="2" borderId="2" xfId="0" applyNumberFormat="1" applyFill="1" applyBorder="1"/>
    <xf numFmtId="0" fontId="0" fillId="2" borderId="21" xfId="0" applyFill="1" applyBorder="1"/>
    <xf numFmtId="164" fontId="0" fillId="2" borderId="22" xfId="0" applyNumberFormat="1" applyFill="1" applyBorder="1"/>
    <xf numFmtId="2" fontId="0" fillId="2" borderId="8" xfId="0" applyNumberFormat="1" applyFill="1" applyBorder="1"/>
    <xf numFmtId="0" fontId="0" fillId="2" borderId="2" xfId="0" applyFill="1" applyBorder="1" applyAlignment="1">
      <alignment horizontal="center"/>
    </xf>
    <xf numFmtId="164" fontId="0" fillId="15" borderId="0" xfId="0" applyNumberFormat="1" applyFill="1" applyBorder="1" applyAlignment="1">
      <alignment horizontal="center"/>
    </xf>
    <xf numFmtId="164" fontId="0" fillId="12" borderId="17" xfId="0" applyNumberFormat="1" applyFill="1" applyBorder="1" applyAlignment="1">
      <alignment horizontal="center"/>
    </xf>
    <xf numFmtId="164" fontId="0" fillId="9" borderId="0" xfId="0" applyNumberFormat="1" applyFill="1" applyBorder="1" applyAlignment="1">
      <alignment horizontal="center"/>
    </xf>
    <xf numFmtId="164" fontId="0" fillId="9" borderId="7" xfId="0" applyNumberFormat="1" applyFill="1" applyBorder="1" applyAlignment="1">
      <alignment horizontal="center"/>
    </xf>
    <xf numFmtId="164" fontId="0" fillId="13" borderId="17" xfId="0" applyNumberFormat="1" applyFill="1" applyBorder="1" applyAlignment="1">
      <alignment horizontal="center"/>
    </xf>
    <xf numFmtId="164" fontId="0" fillId="8" borderId="0" xfId="0" applyNumberFormat="1" applyFill="1" applyBorder="1" applyAlignment="1">
      <alignment horizontal="center"/>
    </xf>
    <xf numFmtId="164" fontId="0" fillId="14" borderId="17" xfId="0" applyNumberFormat="1" applyFill="1" applyBorder="1" applyAlignment="1">
      <alignment horizontal="center"/>
    </xf>
    <xf numFmtId="2" fontId="0" fillId="2" borderId="0" xfId="0" applyNumberFormat="1" applyFill="1" applyBorder="1"/>
    <xf numFmtId="2" fontId="0" fillId="2" borderId="7" xfId="0" applyNumberFormat="1" applyFill="1" applyBorder="1"/>
    <xf numFmtId="164" fontId="0" fillId="15" borderId="6" xfId="0" applyNumberFormat="1" applyFill="1" applyBorder="1" applyAlignment="1">
      <alignment horizontal="center"/>
    </xf>
    <xf numFmtId="164" fontId="0" fillId="12" borderId="19" xfId="0" applyNumberFormat="1" applyFill="1" applyBorder="1" applyAlignment="1">
      <alignment horizontal="center"/>
    </xf>
    <xf numFmtId="164" fontId="0" fillId="9" borderId="6" xfId="0" applyNumberFormat="1" applyFill="1" applyBorder="1" applyAlignment="1">
      <alignment horizontal="center"/>
    </xf>
    <xf numFmtId="164" fontId="0" fillId="9" borderId="16" xfId="0" applyNumberFormat="1" applyFill="1" applyBorder="1" applyAlignment="1">
      <alignment horizontal="center"/>
    </xf>
    <xf numFmtId="164" fontId="0" fillId="13" borderId="19" xfId="0" applyNumberFormat="1" applyFill="1" applyBorder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164" fontId="0" fillId="14" borderId="19" xfId="0" applyNumberFormat="1" applyFill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2" borderId="6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8" borderId="2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6" xfId="0" applyFill="1" applyBorder="1"/>
    <xf numFmtId="0" fontId="0" fillId="2" borderId="14" xfId="0" applyFill="1" applyBorder="1"/>
    <xf numFmtId="0" fontId="0" fillId="2" borderId="6" xfId="0" applyFill="1" applyBorder="1"/>
    <xf numFmtId="0" fontId="0" fillId="2" borderId="2" xfId="0" applyFill="1" applyBorder="1"/>
    <xf numFmtId="0" fontId="0" fillId="2" borderId="9" xfId="0" applyFill="1" applyBorder="1"/>
    <xf numFmtId="0" fontId="0" fillId="2" borderId="1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P74"/>
  <sheetViews>
    <sheetView zoomScale="85" zoomScaleNormal="85" workbookViewId="0">
      <selection activeCell="B52" sqref="B52"/>
    </sheetView>
  </sheetViews>
  <sheetFormatPr baseColWidth="10" defaultRowHeight="15" x14ac:dyDescent="0.25"/>
  <cols>
    <col min="1" max="1" width="11.42578125" style="1"/>
    <col min="2" max="2" width="34.28515625" style="1" bestFit="1" customWidth="1"/>
    <col min="3" max="3" width="13.5703125" style="69" bestFit="1" customWidth="1"/>
    <col min="4" max="4" width="11.42578125" style="1"/>
    <col min="5" max="5" width="15.140625" style="1" customWidth="1"/>
    <col min="6" max="6" width="18.28515625" style="1" customWidth="1"/>
    <col min="7" max="7" width="11.42578125" style="1"/>
    <col min="8" max="8" width="19.85546875" style="1" bestFit="1" customWidth="1"/>
    <col min="9" max="9" width="11.42578125" style="1"/>
    <col min="10" max="10" width="14.7109375" style="1" customWidth="1"/>
    <col min="11" max="11" width="19.85546875" style="1" bestFit="1" customWidth="1"/>
    <col min="12" max="12" width="6.85546875" style="1" bestFit="1" customWidth="1"/>
    <col min="13" max="13" width="11.42578125" style="1"/>
    <col min="14" max="14" width="4.28515625" style="1" customWidth="1"/>
    <col min="15" max="15" width="7.7109375" style="1" bestFit="1" customWidth="1"/>
    <col min="16" max="16" width="6.42578125" style="1" bestFit="1" customWidth="1"/>
    <col min="17" max="17" width="9.28515625" style="1" bestFit="1" customWidth="1"/>
    <col min="18" max="18" width="13.5703125" style="1" bestFit="1" customWidth="1"/>
    <col min="19" max="19" width="11.42578125" style="1"/>
    <col min="20" max="20" width="3.7109375" style="1" customWidth="1"/>
    <col min="21" max="21" width="16.140625" style="1" customWidth="1"/>
    <col min="22" max="22" width="3.7109375" style="1" customWidth="1"/>
    <col min="23" max="23" width="16.140625" style="1" customWidth="1"/>
    <col min="24" max="24" width="3.7109375" style="1" customWidth="1"/>
    <col min="25" max="25" width="16.140625" style="1" customWidth="1"/>
    <col min="26" max="26" width="3.7109375" style="1" customWidth="1"/>
    <col min="27" max="27" width="16.140625" style="1" customWidth="1"/>
    <col min="28" max="28" width="3.7109375" style="1" customWidth="1"/>
    <col min="29" max="29" width="16.140625" style="1" customWidth="1"/>
    <col min="30" max="16384" width="11.42578125" style="1"/>
  </cols>
  <sheetData>
    <row r="1" spans="1:13" x14ac:dyDescent="0.25">
      <c r="B1" s="69" t="s">
        <v>6</v>
      </c>
    </row>
    <row r="2" spans="1:13" x14ac:dyDescent="0.25">
      <c r="B2" s="69"/>
      <c r="C2" s="1"/>
    </row>
    <row r="3" spans="1:13" ht="15" customHeight="1" x14ac:dyDescent="0.25">
      <c r="B3" s="3"/>
      <c r="C3" s="137" t="s">
        <v>33</v>
      </c>
      <c r="D3" s="138"/>
      <c r="E3" s="135" t="s">
        <v>39</v>
      </c>
      <c r="F3" s="133" t="s">
        <v>40</v>
      </c>
      <c r="G3" s="77"/>
      <c r="H3" s="77"/>
      <c r="J3" s="98" t="s">
        <v>12</v>
      </c>
    </row>
    <row r="4" spans="1:13" ht="30" x14ac:dyDescent="0.25">
      <c r="A4" s="5" t="s">
        <v>3</v>
      </c>
      <c r="B4" s="2" t="s">
        <v>2</v>
      </c>
      <c r="C4" s="5" t="s">
        <v>0</v>
      </c>
      <c r="D4" s="70" t="s">
        <v>32</v>
      </c>
      <c r="E4" s="136"/>
      <c r="F4" s="134"/>
      <c r="G4" s="75"/>
      <c r="H4" s="75"/>
      <c r="L4" s="64"/>
      <c r="M4" s="64"/>
    </row>
    <row r="5" spans="1:13" x14ac:dyDescent="0.25">
      <c r="A5" s="90">
        <v>93</v>
      </c>
      <c r="B5" s="91" t="s">
        <v>4</v>
      </c>
      <c r="C5" s="93"/>
      <c r="D5" s="93" t="s">
        <v>12</v>
      </c>
      <c r="E5" s="126">
        <v>53.5</v>
      </c>
      <c r="F5" s="117">
        <v>577.678</v>
      </c>
      <c r="G5" s="93"/>
      <c r="H5" s="93"/>
      <c r="K5" s="145" t="s">
        <v>41</v>
      </c>
      <c r="L5" s="146" t="s">
        <v>42</v>
      </c>
      <c r="M5" s="64"/>
    </row>
    <row r="6" spans="1:13" x14ac:dyDescent="0.25">
      <c r="A6" s="90">
        <v>90</v>
      </c>
      <c r="B6" s="91" t="s">
        <v>4</v>
      </c>
      <c r="C6" s="93" t="s">
        <v>12</v>
      </c>
      <c r="D6" s="93"/>
      <c r="E6" s="126">
        <v>73.397999999999996</v>
      </c>
      <c r="F6" s="117">
        <v>553.33600000000001</v>
      </c>
      <c r="G6" s="93"/>
      <c r="H6" s="93"/>
      <c r="K6" s="147" t="s">
        <v>43</v>
      </c>
      <c r="L6" s="148" t="s">
        <v>44</v>
      </c>
      <c r="M6" s="64"/>
    </row>
    <row r="7" spans="1:13" x14ac:dyDescent="0.25">
      <c r="A7" s="90">
        <v>99</v>
      </c>
      <c r="B7" s="91" t="s">
        <v>4</v>
      </c>
      <c r="C7" s="93" t="s">
        <v>12</v>
      </c>
      <c r="D7" s="93"/>
      <c r="E7" s="126">
        <v>36.713999999999999</v>
      </c>
      <c r="F7" s="117">
        <v>473.505</v>
      </c>
      <c r="G7" s="93"/>
      <c r="H7" s="93"/>
      <c r="K7" s="149" t="s">
        <v>45</v>
      </c>
      <c r="L7" s="150" t="s">
        <v>46</v>
      </c>
      <c r="M7" s="64"/>
    </row>
    <row r="8" spans="1:13" x14ac:dyDescent="0.25">
      <c r="A8" s="93">
        <v>100</v>
      </c>
      <c r="B8" s="91" t="s">
        <v>4</v>
      </c>
      <c r="C8" s="93" t="s">
        <v>12</v>
      </c>
      <c r="D8" s="93"/>
      <c r="E8" s="126">
        <v>54.853999999999999</v>
      </c>
      <c r="F8" s="117">
        <v>476.53699999999998</v>
      </c>
      <c r="G8" s="93"/>
      <c r="H8" s="93"/>
      <c r="L8" s="64"/>
      <c r="M8" s="64"/>
    </row>
    <row r="9" spans="1:13" x14ac:dyDescent="0.25">
      <c r="A9" s="90">
        <v>120</v>
      </c>
      <c r="B9" s="91" t="s">
        <v>4</v>
      </c>
      <c r="C9" s="93" t="s">
        <v>12</v>
      </c>
      <c r="D9" s="93"/>
      <c r="E9" s="126">
        <v>46.811</v>
      </c>
      <c r="F9" s="117">
        <v>464.81400000000002</v>
      </c>
      <c r="G9" s="93"/>
      <c r="H9" s="93"/>
      <c r="L9" s="64"/>
      <c r="M9" s="64"/>
    </row>
    <row r="10" spans="1:13" x14ac:dyDescent="0.25">
      <c r="A10" s="93">
        <v>125</v>
      </c>
      <c r="B10" s="91" t="s">
        <v>4</v>
      </c>
      <c r="C10" s="93" t="s">
        <v>12</v>
      </c>
      <c r="D10" s="93"/>
      <c r="E10" s="126">
        <v>53.061</v>
      </c>
      <c r="F10" s="117">
        <v>540.39499999999998</v>
      </c>
      <c r="G10" s="93"/>
      <c r="H10" s="93"/>
      <c r="L10" s="64"/>
      <c r="M10" s="64"/>
    </row>
    <row r="11" spans="1:13" x14ac:dyDescent="0.25">
      <c r="A11" s="93">
        <v>119</v>
      </c>
      <c r="B11" s="91" t="s">
        <v>4</v>
      </c>
      <c r="C11" s="92"/>
      <c r="D11" s="93"/>
      <c r="E11" s="126"/>
      <c r="F11" s="117"/>
      <c r="G11" s="93"/>
      <c r="H11" s="93"/>
      <c r="L11" s="64"/>
      <c r="M11" s="64"/>
    </row>
    <row r="12" spans="1:13" ht="15.75" thickBot="1" x14ac:dyDescent="0.3">
      <c r="A12" s="99"/>
      <c r="B12" s="100" t="s">
        <v>13</v>
      </c>
      <c r="C12" s="99">
        <f>COUNTIF(C5:C11,$J$3)</f>
        <v>5</v>
      </c>
      <c r="D12" s="99">
        <f>COUNTIF(D5:D11,$J$3)</f>
        <v>1</v>
      </c>
      <c r="E12" s="127">
        <f>AVERAGE(E5:E11)</f>
        <v>53.056333333333328</v>
      </c>
      <c r="F12" s="118">
        <f>AVERAGE(F5:F11)</f>
        <v>514.37749999999994</v>
      </c>
      <c r="G12" s="99"/>
      <c r="H12" s="99"/>
      <c r="L12" s="64"/>
      <c r="M12" s="64"/>
    </row>
    <row r="13" spans="1:13" ht="15.75" thickTop="1" x14ac:dyDescent="0.25">
      <c r="A13" s="19">
        <v>86</v>
      </c>
      <c r="B13" s="18" t="s">
        <v>35</v>
      </c>
      <c r="C13" s="19"/>
      <c r="D13" s="19" t="s">
        <v>12</v>
      </c>
      <c r="E13" s="128">
        <v>45.21</v>
      </c>
      <c r="F13" s="119">
        <v>419.25400000000002</v>
      </c>
      <c r="G13" s="19"/>
      <c r="H13" s="19"/>
      <c r="L13" s="64"/>
      <c r="M13" s="64"/>
    </row>
    <row r="14" spans="1:13" x14ac:dyDescent="0.25">
      <c r="A14" s="66">
        <v>116</v>
      </c>
      <c r="B14" s="67" t="s">
        <v>35</v>
      </c>
      <c r="C14" s="66" t="s">
        <v>12</v>
      </c>
      <c r="D14" s="66"/>
      <c r="E14" s="129">
        <v>49.741</v>
      </c>
      <c r="F14" s="120">
        <v>534.16399999999999</v>
      </c>
      <c r="G14" s="19"/>
      <c r="H14" s="19"/>
      <c r="L14" s="64"/>
      <c r="M14" s="64"/>
    </row>
    <row r="15" spans="1:13" x14ac:dyDescent="0.25">
      <c r="A15" s="19">
        <v>92</v>
      </c>
      <c r="B15" s="18" t="s">
        <v>35</v>
      </c>
      <c r="C15" s="19" t="s">
        <v>12</v>
      </c>
      <c r="D15" s="19"/>
      <c r="E15" s="128">
        <v>41.511000000000003</v>
      </c>
      <c r="F15" s="119">
        <v>497.8</v>
      </c>
      <c r="G15" s="19"/>
      <c r="H15" s="19"/>
      <c r="L15" s="64"/>
      <c r="M15" s="64"/>
    </row>
    <row r="16" spans="1:13" x14ac:dyDescent="0.25">
      <c r="A16" s="19">
        <v>97</v>
      </c>
      <c r="B16" s="18" t="s">
        <v>35</v>
      </c>
      <c r="C16" s="19"/>
      <c r="D16" s="19" t="s">
        <v>12</v>
      </c>
      <c r="E16" s="128">
        <v>63.064</v>
      </c>
      <c r="F16" s="119">
        <v>536.71500000000003</v>
      </c>
      <c r="G16" s="19"/>
      <c r="H16" s="19"/>
      <c r="L16" s="64"/>
      <c r="M16" s="64"/>
    </row>
    <row r="17" spans="1:15" x14ac:dyDescent="0.25">
      <c r="A17" s="19">
        <v>123</v>
      </c>
      <c r="B17" s="18" t="s">
        <v>35</v>
      </c>
      <c r="C17" s="19" t="s">
        <v>12</v>
      </c>
      <c r="D17" s="19"/>
      <c r="E17" s="128">
        <v>60.095999999999997</v>
      </c>
      <c r="F17" s="119">
        <v>589.41800000000001</v>
      </c>
      <c r="G17" s="19"/>
      <c r="H17" s="19"/>
      <c r="L17" s="64"/>
      <c r="M17" s="64"/>
    </row>
    <row r="18" spans="1:15" x14ac:dyDescent="0.25">
      <c r="A18" s="19">
        <v>150</v>
      </c>
      <c r="B18" s="18" t="s">
        <v>35</v>
      </c>
      <c r="C18" s="19"/>
      <c r="D18" s="19" t="s">
        <v>12</v>
      </c>
      <c r="E18" s="128">
        <v>51.152999999999999</v>
      </c>
      <c r="F18" s="119">
        <v>491.61</v>
      </c>
      <c r="G18" s="19"/>
      <c r="H18" s="19"/>
      <c r="L18" s="64"/>
      <c r="M18" s="64"/>
    </row>
    <row r="19" spans="1:15" ht="15.75" thickBot="1" x14ac:dyDescent="0.3">
      <c r="A19" s="101"/>
      <c r="B19" s="102" t="s">
        <v>13</v>
      </c>
      <c r="C19" s="101">
        <f>COUNTIF(C13:C18,$J$3)</f>
        <v>3</v>
      </c>
      <c r="D19" s="101">
        <f>COUNTIF(D13:D18,$J$3)</f>
        <v>3</v>
      </c>
      <c r="E19" s="130">
        <f>AVERAGE(E13:E18)</f>
        <v>51.795833333333327</v>
      </c>
      <c r="F19" s="121">
        <f>AVERAGE(F13:F18)</f>
        <v>511.49350000000004</v>
      </c>
      <c r="G19" s="101"/>
      <c r="H19" s="101"/>
      <c r="L19" s="64"/>
      <c r="M19" s="64"/>
    </row>
    <row r="20" spans="1:15" ht="15.75" thickTop="1" x14ac:dyDescent="0.25">
      <c r="A20" s="14">
        <v>95</v>
      </c>
      <c r="B20" s="15" t="s">
        <v>5</v>
      </c>
      <c r="C20" s="16"/>
      <c r="D20" s="16" t="s">
        <v>12</v>
      </c>
      <c r="E20" s="131">
        <v>56.43</v>
      </c>
      <c r="F20" s="122">
        <v>612.32000000000005</v>
      </c>
      <c r="G20" s="16"/>
      <c r="H20" s="16"/>
      <c r="L20" s="64"/>
      <c r="M20" s="64"/>
    </row>
    <row r="21" spans="1:15" x14ac:dyDescent="0.25">
      <c r="A21" s="16">
        <v>87</v>
      </c>
      <c r="B21" s="15" t="s">
        <v>5</v>
      </c>
      <c r="C21" s="16"/>
      <c r="D21" s="16" t="s">
        <v>12</v>
      </c>
      <c r="E21" s="131">
        <v>43.076999999999998</v>
      </c>
      <c r="F21" s="122">
        <v>461.87599999999998</v>
      </c>
      <c r="G21" s="16"/>
      <c r="H21" s="16"/>
      <c r="L21" s="64"/>
      <c r="M21" s="64"/>
    </row>
    <row r="22" spans="1:15" x14ac:dyDescent="0.25">
      <c r="A22" s="16">
        <v>75</v>
      </c>
      <c r="B22" s="15" t="s">
        <v>5</v>
      </c>
      <c r="C22" s="16"/>
      <c r="D22" s="16" t="s">
        <v>12</v>
      </c>
      <c r="E22" s="131">
        <v>52.256</v>
      </c>
      <c r="F22" s="122">
        <v>523.505</v>
      </c>
      <c r="G22" s="16"/>
      <c r="H22" s="16"/>
      <c r="L22" s="64"/>
      <c r="M22" s="64"/>
    </row>
    <row r="23" spans="1:15" x14ac:dyDescent="0.25">
      <c r="A23" s="14">
        <v>88</v>
      </c>
      <c r="B23" s="15" t="s">
        <v>5</v>
      </c>
      <c r="C23" s="16"/>
      <c r="D23" s="16" t="s">
        <v>12</v>
      </c>
      <c r="E23" s="131">
        <v>44.444000000000003</v>
      </c>
      <c r="F23" s="122">
        <v>519.31700000000001</v>
      </c>
      <c r="G23" s="16"/>
      <c r="H23" s="16"/>
      <c r="L23" s="64"/>
      <c r="M23" s="64"/>
    </row>
    <row r="24" spans="1:15" ht="14.25" customHeight="1" x14ac:dyDescent="0.25">
      <c r="A24" s="14">
        <v>96</v>
      </c>
      <c r="B24" s="15" t="s">
        <v>5</v>
      </c>
      <c r="C24" s="16"/>
      <c r="D24" s="16" t="s">
        <v>12</v>
      </c>
      <c r="E24" s="131">
        <v>68.644000000000005</v>
      </c>
      <c r="F24" s="122">
        <v>493.58499999999998</v>
      </c>
      <c r="G24" s="16"/>
      <c r="H24" s="16"/>
      <c r="L24" s="64"/>
      <c r="M24" s="64"/>
    </row>
    <row r="25" spans="1:15" x14ac:dyDescent="0.25">
      <c r="A25" s="16">
        <v>101</v>
      </c>
      <c r="B25" s="15" t="s">
        <v>5</v>
      </c>
      <c r="C25" s="16"/>
      <c r="D25" s="16" t="s">
        <v>12</v>
      </c>
      <c r="E25" s="131">
        <v>43.615000000000002</v>
      </c>
      <c r="F25" s="122">
        <v>563.32500000000005</v>
      </c>
      <c r="G25" s="16"/>
      <c r="H25" s="16"/>
      <c r="L25" s="64"/>
      <c r="M25" s="64"/>
    </row>
    <row r="26" spans="1:15" ht="15.75" thickBot="1" x14ac:dyDescent="0.3">
      <c r="A26" s="103"/>
      <c r="B26" s="104" t="s">
        <v>13</v>
      </c>
      <c r="C26" s="105">
        <f>COUNTIF(C20:C25,J3)</f>
        <v>0</v>
      </c>
      <c r="D26" s="105">
        <f>COUNTIF(D20:D25,$J$3)</f>
        <v>6</v>
      </c>
      <c r="E26" s="132">
        <f>AVERAGE(E20:E25)</f>
        <v>51.411000000000001</v>
      </c>
      <c r="F26" s="123">
        <f>AVERAGE(F20:F25)</f>
        <v>528.98799999999994</v>
      </c>
      <c r="G26" s="105"/>
      <c r="H26" s="105"/>
      <c r="L26" s="64"/>
      <c r="M26" s="64"/>
    </row>
    <row r="27" spans="1:15" ht="14.25" customHeight="1" thickTop="1" x14ac:dyDescent="0.25">
      <c r="N27" s="64"/>
      <c r="O27" s="64"/>
    </row>
    <row r="28" spans="1:15" ht="14.25" customHeight="1" x14ac:dyDescent="0.25">
      <c r="N28" s="64"/>
      <c r="O28" s="64"/>
    </row>
    <row r="29" spans="1:15" x14ac:dyDescent="0.25">
      <c r="C29" s="77"/>
      <c r="D29" s="77"/>
      <c r="E29" s="94"/>
      <c r="G29" s="5" t="s">
        <v>0</v>
      </c>
      <c r="H29" s="70" t="s">
        <v>32</v>
      </c>
      <c r="I29" s="37"/>
      <c r="J29" s="94"/>
      <c r="N29" s="64"/>
      <c r="O29" s="64"/>
    </row>
    <row r="30" spans="1:15" x14ac:dyDescent="0.25">
      <c r="C30" s="77"/>
      <c r="D30" s="77"/>
      <c r="E30" s="77"/>
      <c r="G30" s="1">
        <f>C12</f>
        <v>5</v>
      </c>
      <c r="H30" s="1">
        <f>D12</f>
        <v>1</v>
      </c>
      <c r="J30" s="39"/>
      <c r="N30" s="64"/>
      <c r="O30" s="64"/>
    </row>
    <row r="31" spans="1:15" x14ac:dyDescent="0.25">
      <c r="C31" s="77"/>
      <c r="D31" s="77"/>
      <c r="E31" s="77"/>
      <c r="G31" s="1">
        <f>C19</f>
        <v>3</v>
      </c>
      <c r="H31" s="1">
        <f>D19</f>
        <v>3</v>
      </c>
      <c r="N31" s="64"/>
      <c r="O31" s="64"/>
    </row>
    <row r="32" spans="1:15" x14ac:dyDescent="0.25">
      <c r="C32" s="77"/>
      <c r="D32" s="77"/>
      <c r="E32" s="77"/>
      <c r="G32" s="1">
        <f>C26</f>
        <v>0</v>
      </c>
      <c r="H32" s="1">
        <f>D26</f>
        <v>6</v>
      </c>
      <c r="N32" s="64"/>
      <c r="O32" s="64"/>
    </row>
    <row r="33" spans="1:16" x14ac:dyDescent="0.25">
      <c r="D33" s="69"/>
      <c r="E33" s="69"/>
      <c r="N33" s="64"/>
      <c r="O33" s="64"/>
    </row>
    <row r="34" spans="1:16" x14ac:dyDescent="0.25">
      <c r="C34" s="78"/>
      <c r="D34" s="69"/>
      <c r="E34" s="69"/>
      <c r="J34" s="39"/>
      <c r="N34" s="64"/>
      <c r="O34" s="64"/>
    </row>
    <row r="35" spans="1:16" x14ac:dyDescent="0.25">
      <c r="J35" s="39"/>
      <c r="L35" s="39"/>
    </row>
    <row r="36" spans="1:16" x14ac:dyDescent="0.25">
      <c r="G36" s="95"/>
      <c r="H36" s="39"/>
      <c r="I36" s="95"/>
    </row>
    <row r="37" spans="1:16" ht="30" x14ac:dyDescent="0.25">
      <c r="B37" s="35"/>
      <c r="C37" s="5" t="s">
        <v>17</v>
      </c>
      <c r="D37" s="71" t="s">
        <v>33</v>
      </c>
      <c r="E37" s="5"/>
      <c r="G37" s="96"/>
      <c r="H37" s="94"/>
    </row>
    <row r="38" spans="1:16" x14ac:dyDescent="0.25">
      <c r="B38" s="1" t="s">
        <v>22</v>
      </c>
      <c r="C38" s="69" t="s">
        <v>0</v>
      </c>
      <c r="D38" s="64">
        <f>G30</f>
        <v>5</v>
      </c>
      <c r="E38" s="69"/>
      <c r="G38" s="97"/>
      <c r="H38" s="86"/>
      <c r="I38" s="94"/>
      <c r="J38" s="37"/>
      <c r="K38" s="37"/>
    </row>
    <row r="39" spans="1:16" x14ac:dyDescent="0.25">
      <c r="B39" s="35"/>
      <c r="C39" s="5" t="s">
        <v>1</v>
      </c>
      <c r="D39" s="72">
        <f>H30</f>
        <v>1</v>
      </c>
      <c r="E39" s="5"/>
      <c r="G39" s="97"/>
      <c r="H39" s="86"/>
      <c r="I39" s="39"/>
    </row>
    <row r="40" spans="1:16" x14ac:dyDescent="0.25">
      <c r="B40" s="1" t="s">
        <v>47</v>
      </c>
      <c r="C40" s="69" t="s">
        <v>0</v>
      </c>
      <c r="D40" s="64">
        <f>G31</f>
        <v>3</v>
      </c>
      <c r="E40" s="69"/>
      <c r="G40" s="97"/>
      <c r="H40" s="86"/>
    </row>
    <row r="41" spans="1:16" x14ac:dyDescent="0.25">
      <c r="B41" s="35"/>
      <c r="C41" s="5" t="s">
        <v>1</v>
      </c>
      <c r="D41" s="72">
        <f>H31</f>
        <v>3</v>
      </c>
      <c r="E41" s="5"/>
      <c r="G41" s="97"/>
      <c r="H41" s="86"/>
    </row>
    <row r="42" spans="1:16" x14ac:dyDescent="0.25">
      <c r="B42" s="1" t="s">
        <v>23</v>
      </c>
      <c r="C42" s="69" t="s">
        <v>0</v>
      </c>
      <c r="D42" s="64">
        <f>G32</f>
        <v>0</v>
      </c>
      <c r="E42" s="69"/>
      <c r="G42" s="97"/>
      <c r="H42" s="86"/>
      <c r="L42" s="69"/>
    </row>
    <row r="43" spans="1:16" x14ac:dyDescent="0.25">
      <c r="B43" s="35"/>
      <c r="C43" s="5" t="s">
        <v>1</v>
      </c>
      <c r="D43" s="72">
        <f>H32</f>
        <v>6</v>
      </c>
      <c r="E43" s="5"/>
      <c r="G43" s="97"/>
      <c r="H43" s="86"/>
      <c r="I43" s="39"/>
      <c r="J43" s="39"/>
      <c r="K43" s="39"/>
      <c r="L43" s="39"/>
      <c r="M43" s="39"/>
      <c r="N43" s="39"/>
    </row>
    <row r="44" spans="1:16" x14ac:dyDescent="0.25">
      <c r="D44" s="69"/>
      <c r="E44" s="64"/>
      <c r="F44" s="69"/>
      <c r="G44" s="39"/>
      <c r="H44" s="86"/>
      <c r="I44" s="73"/>
      <c r="J44" s="86"/>
      <c r="K44" s="39"/>
      <c r="L44" s="39"/>
      <c r="M44" s="39"/>
      <c r="N44" s="39"/>
      <c r="O44" s="39"/>
      <c r="P44" s="39"/>
    </row>
    <row r="45" spans="1:16" x14ac:dyDescent="0.25">
      <c r="A45" s="39"/>
      <c r="B45" s="39"/>
      <c r="C45" s="77"/>
      <c r="D45" s="77"/>
      <c r="E45" s="83"/>
      <c r="F45" s="77"/>
      <c r="G45" s="39"/>
      <c r="H45" s="86"/>
      <c r="I45" s="97"/>
      <c r="J45" s="86"/>
      <c r="K45" s="95"/>
      <c r="L45" s="95"/>
      <c r="M45" s="95"/>
      <c r="N45" s="39"/>
      <c r="O45" s="39"/>
      <c r="P45" s="39"/>
    </row>
    <row r="46" spans="1:16" x14ac:dyDescent="0.25">
      <c r="A46" s="39"/>
      <c r="B46" s="39"/>
      <c r="C46" s="77"/>
      <c r="D46" s="77"/>
      <c r="E46" s="83"/>
      <c r="F46" s="77"/>
      <c r="G46" s="39"/>
      <c r="H46" s="86"/>
      <c r="I46" s="97"/>
      <c r="J46" s="86"/>
      <c r="K46" s="94"/>
      <c r="L46" s="96"/>
      <c r="M46" s="96"/>
      <c r="N46" s="39"/>
      <c r="O46" s="39"/>
      <c r="P46" s="39"/>
    </row>
    <row r="47" spans="1:16" x14ac:dyDescent="0.25">
      <c r="A47" s="39"/>
      <c r="B47" s="39"/>
      <c r="C47" s="77"/>
      <c r="D47" s="77"/>
      <c r="E47" s="83"/>
      <c r="F47" s="77"/>
      <c r="G47" s="39"/>
      <c r="H47" s="86"/>
      <c r="I47" s="97"/>
      <c r="J47" s="86"/>
      <c r="K47" s="86"/>
      <c r="L47" s="97"/>
      <c r="M47" s="97"/>
      <c r="N47" s="39"/>
      <c r="O47" s="39"/>
      <c r="P47" s="39"/>
    </row>
    <row r="48" spans="1:16" x14ac:dyDescent="0.25">
      <c r="E48" s="23"/>
      <c r="G48" s="39"/>
      <c r="H48" s="39"/>
      <c r="I48" s="23"/>
      <c r="J48" s="39"/>
      <c r="K48" s="86"/>
      <c r="L48" s="97"/>
      <c r="M48" s="97"/>
      <c r="N48" s="39"/>
      <c r="O48" s="39"/>
      <c r="P48" s="39"/>
    </row>
    <row r="49" spans="2:16" ht="30" x14ac:dyDescent="0.25">
      <c r="B49" s="35"/>
      <c r="C49" s="5" t="s">
        <v>26</v>
      </c>
      <c r="D49" s="71" t="s">
        <v>33</v>
      </c>
      <c r="E49" s="5"/>
      <c r="G49" s="95"/>
      <c r="H49" s="95"/>
      <c r="I49" s="86"/>
      <c r="J49" s="97"/>
      <c r="K49" s="97"/>
      <c r="L49" s="39"/>
      <c r="M49" s="39"/>
      <c r="N49" s="39"/>
    </row>
    <row r="50" spans="2:16" x14ac:dyDescent="0.25">
      <c r="B50" s="1" t="s">
        <v>22</v>
      </c>
      <c r="C50" s="69" t="s">
        <v>0</v>
      </c>
      <c r="D50" s="73">
        <f>D38*100/(D$38+D$39)</f>
        <v>83.333333333333329</v>
      </c>
      <c r="E50" s="37"/>
      <c r="G50" s="97"/>
      <c r="H50" s="86"/>
      <c r="I50" s="86"/>
      <c r="J50" s="97"/>
      <c r="K50" s="97"/>
      <c r="L50" s="39"/>
      <c r="M50" s="39"/>
      <c r="N50" s="39"/>
    </row>
    <row r="51" spans="2:16" x14ac:dyDescent="0.25">
      <c r="B51" s="35"/>
      <c r="C51" s="5" t="s">
        <v>1</v>
      </c>
      <c r="D51" s="74">
        <f>D39*100/(D$38+D$39)</f>
        <v>16.666666666666668</v>
      </c>
      <c r="E51" s="38"/>
      <c r="G51" s="97"/>
      <c r="H51" s="86"/>
      <c r="I51" s="86"/>
      <c r="J51" s="97"/>
      <c r="K51" s="97"/>
      <c r="L51" s="95"/>
      <c r="M51" s="95"/>
      <c r="N51" s="39"/>
    </row>
    <row r="52" spans="2:16" x14ac:dyDescent="0.25">
      <c r="B52" s="1" t="s">
        <v>47</v>
      </c>
      <c r="C52" s="69" t="s">
        <v>0</v>
      </c>
      <c r="D52" s="73">
        <f>D40*100/(D$40+D$41)</f>
        <v>50</v>
      </c>
      <c r="E52" s="37"/>
      <c r="G52" s="97"/>
      <c r="H52" s="86"/>
      <c r="I52" s="86"/>
      <c r="J52" s="97"/>
      <c r="K52" s="97"/>
      <c r="L52" s="77"/>
      <c r="M52" s="77"/>
      <c r="N52" s="39"/>
    </row>
    <row r="53" spans="2:16" x14ac:dyDescent="0.25">
      <c r="B53" s="35"/>
      <c r="C53" s="5" t="s">
        <v>1</v>
      </c>
      <c r="D53" s="74">
        <f>D41*100/(D$40+D$41)</f>
        <v>50</v>
      </c>
      <c r="E53" s="38"/>
      <c r="G53" s="97"/>
      <c r="H53" s="86"/>
      <c r="I53" s="86"/>
      <c r="J53" s="97"/>
      <c r="K53" s="97"/>
      <c r="L53" s="86"/>
      <c r="M53" s="86"/>
      <c r="N53" s="39"/>
    </row>
    <row r="54" spans="2:16" x14ac:dyDescent="0.25">
      <c r="B54" s="1" t="s">
        <v>23</v>
      </c>
      <c r="C54" s="69" t="s">
        <v>0</v>
      </c>
      <c r="D54" s="76">
        <f>D42*100/(D$42+D$43)</f>
        <v>0</v>
      </c>
      <c r="E54" s="37"/>
      <c r="G54" s="97"/>
      <c r="H54" s="86"/>
      <c r="I54" s="86"/>
      <c r="J54" s="97"/>
      <c r="K54" s="97"/>
      <c r="L54" s="86"/>
      <c r="M54" s="86"/>
      <c r="N54" s="39"/>
    </row>
    <row r="55" spans="2:16" x14ac:dyDescent="0.25">
      <c r="B55" s="35"/>
      <c r="C55" s="5" t="s">
        <v>1</v>
      </c>
      <c r="D55" s="74">
        <f>D43*100/(D$42+D$43)</f>
        <v>100</v>
      </c>
      <c r="E55" s="38"/>
      <c r="G55" s="97"/>
      <c r="H55" s="86"/>
      <c r="I55" s="86"/>
      <c r="J55" s="97"/>
      <c r="K55" s="97"/>
      <c r="L55" s="86"/>
      <c r="M55" s="86"/>
      <c r="N55" s="39"/>
    </row>
    <row r="56" spans="2:16" x14ac:dyDescent="0.25">
      <c r="D56" s="37"/>
      <c r="E56" s="37"/>
      <c r="F56" s="37"/>
      <c r="H56" s="37"/>
      <c r="I56" s="73"/>
      <c r="J56" s="86"/>
      <c r="K56" s="86"/>
      <c r="L56" s="97"/>
      <c r="M56" s="97"/>
      <c r="N56" s="86"/>
      <c r="O56" s="86"/>
      <c r="P56" s="39"/>
    </row>
    <row r="57" spans="2:16" x14ac:dyDescent="0.25">
      <c r="B57" s="39"/>
      <c r="C57" s="77"/>
      <c r="D57" s="86"/>
      <c r="E57" s="86"/>
      <c r="F57" s="86"/>
      <c r="G57" s="39"/>
      <c r="H57" s="86"/>
      <c r="I57" s="86"/>
      <c r="J57" s="86"/>
      <c r="K57" s="39"/>
      <c r="L57" s="95"/>
      <c r="M57" s="95"/>
      <c r="N57" s="86"/>
      <c r="O57" s="86"/>
      <c r="P57" s="39"/>
    </row>
    <row r="58" spans="2:16" x14ac:dyDescent="0.25">
      <c r="B58" s="39"/>
      <c r="C58" s="77"/>
      <c r="D58" s="86"/>
      <c r="E58" s="86"/>
      <c r="F58" s="86"/>
      <c r="G58" s="39"/>
      <c r="H58" s="86"/>
      <c r="I58" s="86"/>
      <c r="J58" s="86"/>
      <c r="K58" s="95"/>
      <c r="L58" s="95"/>
      <c r="M58" s="95"/>
      <c r="N58" s="86"/>
      <c r="O58" s="86"/>
      <c r="P58" s="39"/>
    </row>
    <row r="59" spans="2:16" x14ac:dyDescent="0.25">
      <c r="B59" s="39"/>
      <c r="C59" s="77"/>
      <c r="D59" s="86"/>
      <c r="E59" s="86"/>
      <c r="F59" s="86"/>
      <c r="G59" s="39"/>
      <c r="H59" s="86"/>
      <c r="I59" s="86"/>
      <c r="J59" s="86"/>
      <c r="K59" s="86"/>
      <c r="L59" s="97"/>
      <c r="M59" s="97"/>
      <c r="N59" s="86"/>
      <c r="O59" s="86"/>
      <c r="P59" s="39"/>
    </row>
    <row r="60" spans="2:16" x14ac:dyDescent="0.25">
      <c r="B60" s="39"/>
      <c r="C60" s="77"/>
      <c r="D60" s="86"/>
      <c r="E60" s="86"/>
      <c r="F60" s="86"/>
      <c r="G60" s="39"/>
      <c r="H60" s="39"/>
      <c r="I60" s="39"/>
      <c r="J60" s="39"/>
      <c r="K60" s="86"/>
      <c r="L60" s="97"/>
      <c r="M60" s="97"/>
      <c r="N60" s="86"/>
      <c r="O60" s="86"/>
      <c r="P60" s="39"/>
    </row>
    <row r="61" spans="2:16" x14ac:dyDescent="0.25">
      <c r="J61" s="39"/>
      <c r="K61" s="86"/>
      <c r="L61" s="97"/>
      <c r="M61" s="97"/>
      <c r="N61" s="86"/>
      <c r="O61" s="86"/>
      <c r="P61" s="39"/>
    </row>
    <row r="62" spans="2:16" x14ac:dyDescent="0.25">
      <c r="J62" s="39"/>
      <c r="K62" s="86"/>
      <c r="L62" s="97"/>
      <c r="M62" s="97"/>
      <c r="N62" s="86"/>
      <c r="O62" s="86"/>
      <c r="P62" s="39"/>
    </row>
    <row r="63" spans="2:16" x14ac:dyDescent="0.25">
      <c r="J63" s="39"/>
      <c r="K63" s="86"/>
      <c r="L63" s="97"/>
      <c r="M63" s="97"/>
      <c r="N63" s="39"/>
      <c r="O63" s="39"/>
      <c r="P63" s="39"/>
    </row>
    <row r="64" spans="2:16" x14ac:dyDescent="0.25">
      <c r="J64" s="39"/>
      <c r="K64" s="86"/>
      <c r="L64" s="97"/>
      <c r="M64" s="97"/>
      <c r="N64" s="39"/>
      <c r="O64" s="39"/>
      <c r="P64" s="39"/>
    </row>
    <row r="65" spans="10:16" x14ac:dyDescent="0.25">
      <c r="J65" s="39"/>
      <c r="K65" s="86"/>
      <c r="L65" s="97"/>
      <c r="M65" s="97"/>
      <c r="N65" s="86"/>
      <c r="O65" s="86"/>
      <c r="P65" s="39"/>
    </row>
    <row r="66" spans="10:16" x14ac:dyDescent="0.25">
      <c r="K66" s="86"/>
      <c r="L66" s="86"/>
      <c r="M66" s="86"/>
      <c r="N66" s="86"/>
      <c r="O66" s="86"/>
      <c r="P66" s="39"/>
    </row>
    <row r="67" spans="10:16" x14ac:dyDescent="0.25">
      <c r="K67" s="86"/>
      <c r="L67" s="86"/>
      <c r="M67" s="86"/>
      <c r="N67" s="86"/>
      <c r="O67" s="86"/>
      <c r="P67" s="39"/>
    </row>
    <row r="68" spans="10:16" x14ac:dyDescent="0.25">
      <c r="K68" s="86"/>
      <c r="L68" s="86"/>
      <c r="M68" s="86"/>
      <c r="N68" s="86"/>
      <c r="O68" s="86"/>
      <c r="P68" s="39"/>
    </row>
    <row r="69" spans="10:16" x14ac:dyDescent="0.25">
      <c r="K69" s="39"/>
      <c r="L69" s="39"/>
      <c r="M69" s="39"/>
      <c r="N69" s="86"/>
      <c r="O69" s="86"/>
      <c r="P69" s="39"/>
    </row>
    <row r="70" spans="10:16" x14ac:dyDescent="0.25">
      <c r="K70" s="39"/>
      <c r="L70" s="39"/>
      <c r="M70" s="39"/>
      <c r="N70" s="86"/>
      <c r="O70" s="86"/>
      <c r="P70" s="39"/>
    </row>
    <row r="71" spans="10:16" x14ac:dyDescent="0.25">
      <c r="K71" s="39"/>
      <c r="L71" s="39"/>
      <c r="M71" s="39"/>
      <c r="N71" s="86"/>
      <c r="O71" s="86"/>
      <c r="P71" s="39"/>
    </row>
    <row r="72" spans="10:16" x14ac:dyDescent="0.25">
      <c r="K72" s="39"/>
      <c r="L72" s="39"/>
      <c r="M72" s="39"/>
      <c r="N72" s="86"/>
      <c r="O72" s="86"/>
      <c r="P72" s="39"/>
    </row>
    <row r="73" spans="10:16" x14ac:dyDescent="0.25">
      <c r="K73" s="39"/>
      <c r="L73" s="39"/>
      <c r="M73" s="39"/>
      <c r="N73" s="86"/>
      <c r="O73" s="86"/>
      <c r="P73" s="39"/>
    </row>
    <row r="74" spans="10:16" x14ac:dyDescent="0.25">
      <c r="K74" s="39"/>
      <c r="L74" s="39"/>
      <c r="M74" s="39"/>
      <c r="N74" s="86"/>
      <c r="O74" s="86"/>
      <c r="P74" s="39"/>
    </row>
  </sheetData>
  <mergeCells count="3">
    <mergeCell ref="F3:F4"/>
    <mergeCell ref="E3:E4"/>
    <mergeCell ref="C3:D3"/>
  </mergeCells>
  <pageMargins left="0.7" right="0.7" top="0.78740157499999996" bottom="0.78740157499999996" header="0.3" footer="0.3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F71"/>
  <sheetViews>
    <sheetView tabSelected="1" zoomScale="70" zoomScaleNormal="70" workbookViewId="0">
      <selection activeCell="B60" sqref="B60"/>
    </sheetView>
  </sheetViews>
  <sheetFormatPr baseColWidth="10" defaultRowHeight="15" x14ac:dyDescent="0.25"/>
  <cols>
    <col min="1" max="1" width="11.42578125" style="1"/>
    <col min="2" max="2" width="35.85546875" style="1" bestFit="1" customWidth="1"/>
    <col min="3" max="3" width="13.5703125" style="4" bestFit="1" customWidth="1"/>
    <col min="4" max="9" width="11.42578125" style="1"/>
    <col min="10" max="10" width="13.28515625" style="1" customWidth="1"/>
    <col min="11" max="11" width="11.42578125" style="1"/>
    <col min="12" max="15" width="15.28515625" style="1" customWidth="1"/>
    <col min="16" max="16" width="4.28515625" style="1" customWidth="1"/>
    <col min="17" max="17" width="7.7109375" style="1" bestFit="1" customWidth="1"/>
    <col min="18" max="18" width="6.42578125" style="1" bestFit="1" customWidth="1"/>
    <col min="19" max="19" width="13.7109375" style="1" bestFit="1" customWidth="1"/>
    <col min="20" max="20" width="13.5703125" style="1" bestFit="1" customWidth="1"/>
    <col min="21" max="21" width="11.42578125" style="1"/>
    <col min="22" max="22" width="8.85546875" style="1" customWidth="1"/>
    <col min="23" max="23" width="16.140625" style="1" customWidth="1"/>
    <col min="24" max="24" width="3.7109375" style="1" customWidth="1"/>
    <col min="25" max="25" width="16.140625" style="1" customWidth="1"/>
    <col min="26" max="26" width="3.7109375" style="1" customWidth="1"/>
    <col min="27" max="27" width="16.140625" style="1" customWidth="1"/>
    <col min="28" max="28" width="3.7109375" style="1" customWidth="1"/>
    <col min="29" max="29" width="16.140625" style="1" customWidth="1"/>
    <col min="30" max="30" width="3.7109375" style="1" customWidth="1"/>
    <col min="31" max="31" width="16.140625" style="1" customWidth="1"/>
    <col min="32" max="16384" width="11.42578125" style="1"/>
  </cols>
  <sheetData>
    <row r="1" spans="1:22" x14ac:dyDescent="0.25">
      <c r="B1" s="4" t="s">
        <v>6</v>
      </c>
      <c r="S1" s="77"/>
      <c r="T1" s="82"/>
      <c r="U1" s="39"/>
      <c r="V1" s="39"/>
    </row>
    <row r="2" spans="1:22" x14ac:dyDescent="0.25">
      <c r="S2" s="77"/>
      <c r="T2" s="82"/>
      <c r="U2" s="39"/>
      <c r="V2" s="39"/>
    </row>
    <row r="3" spans="1:22" x14ac:dyDescent="0.25">
      <c r="B3" s="3"/>
      <c r="C3" s="137" t="s">
        <v>7</v>
      </c>
      <c r="D3" s="144"/>
      <c r="E3" s="137" t="s">
        <v>8</v>
      </c>
      <c r="F3" s="144"/>
      <c r="G3" s="137" t="s">
        <v>9</v>
      </c>
      <c r="H3" s="144"/>
      <c r="I3" s="137" t="s">
        <v>10</v>
      </c>
      <c r="J3" s="144"/>
      <c r="L3" s="84" t="s">
        <v>12</v>
      </c>
      <c r="N3" s="77"/>
      <c r="O3" s="82"/>
      <c r="P3" s="39"/>
      <c r="Q3" s="39"/>
    </row>
    <row r="4" spans="1:22" x14ac:dyDescent="0.25">
      <c r="A4" s="5" t="s">
        <v>3</v>
      </c>
      <c r="B4" s="2" t="s">
        <v>2</v>
      </c>
      <c r="C4" s="87" t="s">
        <v>0</v>
      </c>
      <c r="D4" s="2" t="s">
        <v>1</v>
      </c>
      <c r="E4" s="87" t="s">
        <v>0</v>
      </c>
      <c r="F4" s="2" t="s">
        <v>1</v>
      </c>
      <c r="G4" s="87" t="s">
        <v>0</v>
      </c>
      <c r="H4" s="2" t="s">
        <v>1</v>
      </c>
      <c r="I4" s="87" t="s">
        <v>0</v>
      </c>
      <c r="J4" s="2" t="s">
        <v>1</v>
      </c>
      <c r="N4" s="77"/>
      <c r="O4" s="82"/>
      <c r="P4" s="39"/>
      <c r="Q4" s="39"/>
    </row>
    <row r="5" spans="1:22" x14ac:dyDescent="0.25">
      <c r="A5" s="90">
        <v>93</v>
      </c>
      <c r="B5" s="91" t="s">
        <v>4</v>
      </c>
      <c r="C5" s="92" t="s">
        <v>12</v>
      </c>
      <c r="D5" s="91"/>
      <c r="E5" s="92" t="s">
        <v>12</v>
      </c>
      <c r="F5" s="91"/>
      <c r="G5" s="92" t="s">
        <v>12</v>
      </c>
      <c r="H5" s="91"/>
      <c r="I5" s="92" t="s">
        <v>12</v>
      </c>
      <c r="J5" s="91"/>
      <c r="M5" s="145" t="s">
        <v>41</v>
      </c>
      <c r="N5" s="146" t="s">
        <v>42</v>
      </c>
      <c r="O5" s="82"/>
      <c r="P5" s="39"/>
      <c r="Q5" s="39"/>
    </row>
    <row r="6" spans="1:22" x14ac:dyDescent="0.25">
      <c r="A6" s="90">
        <v>90</v>
      </c>
      <c r="B6" s="91"/>
      <c r="C6" s="92"/>
      <c r="D6" s="91" t="s">
        <v>12</v>
      </c>
      <c r="E6" s="92" t="s">
        <v>12</v>
      </c>
      <c r="F6" s="91"/>
      <c r="G6" s="92" t="s">
        <v>12</v>
      </c>
      <c r="H6" s="91"/>
      <c r="I6" s="92" t="s">
        <v>12</v>
      </c>
      <c r="J6" s="91"/>
      <c r="M6" s="147" t="s">
        <v>43</v>
      </c>
      <c r="N6" s="148" t="s">
        <v>44</v>
      </c>
      <c r="O6" s="82"/>
      <c r="P6" s="39"/>
      <c r="Q6" s="39"/>
    </row>
    <row r="7" spans="1:22" x14ac:dyDescent="0.25">
      <c r="A7" s="90">
        <v>99</v>
      </c>
      <c r="B7" s="91"/>
      <c r="C7" s="92"/>
      <c r="D7" s="91" t="s">
        <v>12</v>
      </c>
      <c r="E7" s="92" t="s">
        <v>12</v>
      </c>
      <c r="F7" s="91"/>
      <c r="G7" s="92" t="s">
        <v>12</v>
      </c>
      <c r="H7" s="91"/>
      <c r="I7" s="92" t="s">
        <v>12</v>
      </c>
      <c r="J7" s="91"/>
      <c r="M7" s="149" t="s">
        <v>45</v>
      </c>
      <c r="N7" s="150" t="s">
        <v>46</v>
      </c>
      <c r="O7" s="83"/>
      <c r="P7" s="39"/>
      <c r="Q7" s="39"/>
    </row>
    <row r="8" spans="1:22" x14ac:dyDescent="0.25">
      <c r="A8" s="90">
        <v>120</v>
      </c>
      <c r="B8" s="91"/>
      <c r="C8" s="92" t="s">
        <v>12</v>
      </c>
      <c r="D8" s="91"/>
      <c r="E8" s="92" t="s">
        <v>12</v>
      </c>
      <c r="F8" s="91"/>
      <c r="G8" s="92" t="s">
        <v>12</v>
      </c>
      <c r="H8" s="91"/>
      <c r="I8" s="92" t="s">
        <v>12</v>
      </c>
      <c r="J8" s="91"/>
      <c r="N8" s="83"/>
      <c r="O8" s="83"/>
      <c r="P8" s="39"/>
      <c r="Q8" s="39"/>
    </row>
    <row r="9" spans="1:22" x14ac:dyDescent="0.25">
      <c r="A9" s="93">
        <v>125</v>
      </c>
      <c r="B9" s="91"/>
      <c r="C9" s="92" t="s">
        <v>12</v>
      </c>
      <c r="D9" s="91"/>
      <c r="E9" s="92" t="s">
        <v>12</v>
      </c>
      <c r="F9" s="91"/>
      <c r="G9" s="92" t="s">
        <v>12</v>
      </c>
      <c r="H9" s="91"/>
      <c r="I9" s="92" t="s">
        <v>12</v>
      </c>
      <c r="J9" s="91"/>
      <c r="N9" s="83"/>
      <c r="O9" s="83"/>
      <c r="P9" s="39"/>
      <c r="Q9" s="39"/>
    </row>
    <row r="10" spans="1:22" x14ac:dyDescent="0.25">
      <c r="A10" s="93">
        <v>119</v>
      </c>
      <c r="B10" s="91"/>
      <c r="C10" s="92" t="s">
        <v>12</v>
      </c>
      <c r="D10" s="91"/>
      <c r="E10" s="92" t="s">
        <v>12</v>
      </c>
      <c r="F10" s="91"/>
      <c r="G10" s="92"/>
      <c r="H10" s="91" t="s">
        <v>12</v>
      </c>
      <c r="I10" s="92" t="s">
        <v>12</v>
      </c>
      <c r="J10" s="91"/>
      <c r="N10" s="83"/>
      <c r="O10" s="83"/>
      <c r="P10" s="39"/>
      <c r="Q10" s="39"/>
    </row>
    <row r="11" spans="1:22" ht="15.75" thickBot="1" x14ac:dyDescent="0.3">
      <c r="A11" s="99"/>
      <c r="B11" s="100" t="s">
        <v>13</v>
      </c>
      <c r="C11" s="106">
        <f>COUNTIF(C5:C10,$L$3)</f>
        <v>4</v>
      </c>
      <c r="D11" s="100">
        <f>COUNTIF(D5:D10,$L$3)</f>
        <v>2</v>
      </c>
      <c r="E11" s="106">
        <f t="shared" ref="E11:J11" si="0">COUNTIF(E5:E10,$C$5)</f>
        <v>6</v>
      </c>
      <c r="F11" s="100">
        <f t="shared" si="0"/>
        <v>0</v>
      </c>
      <c r="G11" s="106">
        <f t="shared" si="0"/>
        <v>5</v>
      </c>
      <c r="H11" s="100">
        <f t="shared" si="0"/>
        <v>1</v>
      </c>
      <c r="I11" s="106">
        <f t="shared" si="0"/>
        <v>6</v>
      </c>
      <c r="J11" s="100">
        <f t="shared" si="0"/>
        <v>0</v>
      </c>
      <c r="N11" s="83"/>
      <c r="O11" s="83"/>
      <c r="P11" s="39"/>
      <c r="Q11" s="39"/>
    </row>
    <row r="12" spans="1:22" ht="15.75" thickTop="1" x14ac:dyDescent="0.25">
      <c r="A12" s="17">
        <v>144</v>
      </c>
      <c r="B12" s="18" t="s">
        <v>35</v>
      </c>
      <c r="C12" s="88" t="s">
        <v>12</v>
      </c>
      <c r="D12" s="18"/>
      <c r="E12" s="88" t="s">
        <v>12</v>
      </c>
      <c r="F12" s="18"/>
      <c r="G12" s="88"/>
      <c r="H12" s="18" t="s">
        <v>12</v>
      </c>
      <c r="I12" s="88"/>
      <c r="J12" s="18" t="s">
        <v>12</v>
      </c>
      <c r="N12" s="79"/>
      <c r="O12" s="80"/>
      <c r="P12" s="80"/>
      <c r="Q12" s="80"/>
    </row>
    <row r="13" spans="1:22" x14ac:dyDescent="0.25">
      <c r="A13" s="17">
        <v>148</v>
      </c>
      <c r="B13" s="18"/>
      <c r="C13" s="88"/>
      <c r="D13" s="18" t="s">
        <v>12</v>
      </c>
      <c r="E13" s="88" t="s">
        <v>12</v>
      </c>
      <c r="F13" s="18"/>
      <c r="G13" s="88" t="s">
        <v>12</v>
      </c>
      <c r="H13" s="18"/>
      <c r="I13" s="88" t="s">
        <v>12</v>
      </c>
      <c r="J13" s="18"/>
      <c r="N13" s="79"/>
      <c r="O13" s="80"/>
      <c r="P13" s="80"/>
      <c r="Q13" s="80"/>
    </row>
    <row r="14" spans="1:22" x14ac:dyDescent="0.25">
      <c r="A14" s="17">
        <v>77</v>
      </c>
      <c r="B14" s="18"/>
      <c r="C14" s="88" t="s">
        <v>12</v>
      </c>
      <c r="D14" s="18"/>
      <c r="E14" s="88" t="s">
        <v>12</v>
      </c>
      <c r="F14" s="18"/>
      <c r="G14" s="88"/>
      <c r="H14" s="18" t="s">
        <v>12</v>
      </c>
      <c r="I14" s="88"/>
      <c r="J14" s="18" t="s">
        <v>12</v>
      </c>
      <c r="N14" s="79"/>
      <c r="O14" s="80"/>
      <c r="P14" s="80"/>
      <c r="Q14" s="80"/>
    </row>
    <row r="15" spans="1:22" x14ac:dyDescent="0.25">
      <c r="A15" s="19">
        <v>86</v>
      </c>
      <c r="B15" s="18"/>
      <c r="C15" s="88" t="s">
        <v>12</v>
      </c>
      <c r="D15" s="18"/>
      <c r="E15" s="88"/>
      <c r="F15" s="18" t="s">
        <v>12</v>
      </c>
      <c r="G15" s="88" t="s">
        <v>12</v>
      </c>
      <c r="H15" s="18"/>
      <c r="I15" s="88"/>
      <c r="J15" s="18" t="s">
        <v>12</v>
      </c>
      <c r="N15" s="79"/>
      <c r="O15" s="80"/>
      <c r="P15" s="80"/>
      <c r="Q15" s="80"/>
    </row>
    <row r="16" spans="1:22" x14ac:dyDescent="0.25">
      <c r="A16" s="66">
        <v>116</v>
      </c>
      <c r="B16" s="67"/>
      <c r="C16" s="89"/>
      <c r="D16" s="67" t="s">
        <v>12</v>
      </c>
      <c r="E16" s="89" t="s">
        <v>12</v>
      </c>
      <c r="F16" s="67"/>
      <c r="G16" s="89" t="s">
        <v>12</v>
      </c>
      <c r="H16" s="67"/>
      <c r="I16" s="89"/>
      <c r="J16" s="67" t="s">
        <v>12</v>
      </c>
      <c r="N16" s="79"/>
      <c r="O16" s="80"/>
      <c r="P16" s="80"/>
      <c r="Q16" s="80"/>
    </row>
    <row r="17" spans="1:17" x14ac:dyDescent="0.25">
      <c r="A17" s="19">
        <v>92</v>
      </c>
      <c r="B17" s="18"/>
      <c r="C17" s="88" t="s">
        <v>12</v>
      </c>
      <c r="D17" s="18"/>
      <c r="E17" s="88" t="s">
        <v>12</v>
      </c>
      <c r="F17" s="18"/>
      <c r="G17" s="88"/>
      <c r="H17" s="18" t="s">
        <v>12</v>
      </c>
      <c r="I17" s="88" t="s">
        <v>12</v>
      </c>
      <c r="J17" s="18"/>
      <c r="N17" s="79"/>
      <c r="O17" s="80"/>
      <c r="P17" s="80"/>
      <c r="Q17" s="80"/>
    </row>
    <row r="18" spans="1:17" x14ac:dyDescent="0.25">
      <c r="A18" s="19">
        <v>97</v>
      </c>
      <c r="B18" s="18"/>
      <c r="C18" s="88"/>
      <c r="D18" s="18" t="s">
        <v>12</v>
      </c>
      <c r="E18" s="88"/>
      <c r="F18" s="18" t="s">
        <v>12</v>
      </c>
      <c r="G18" s="88"/>
      <c r="H18" s="18" t="s">
        <v>12</v>
      </c>
      <c r="I18" s="88"/>
      <c r="J18" s="18" t="s">
        <v>12</v>
      </c>
      <c r="N18" s="64"/>
      <c r="O18" s="64"/>
    </row>
    <row r="19" spans="1:17" x14ac:dyDescent="0.25">
      <c r="A19" s="19">
        <v>123</v>
      </c>
      <c r="B19" s="18"/>
      <c r="C19" s="88" t="s">
        <v>12</v>
      </c>
      <c r="D19" s="18"/>
      <c r="E19" s="88" t="s">
        <v>12</v>
      </c>
      <c r="F19" s="18"/>
      <c r="G19" s="88" t="s">
        <v>12</v>
      </c>
      <c r="H19" s="18"/>
      <c r="I19" s="88" t="s">
        <v>12</v>
      </c>
      <c r="J19" s="18"/>
      <c r="N19" s="64"/>
      <c r="O19" s="64"/>
    </row>
    <row r="20" spans="1:17" x14ac:dyDescent="0.25">
      <c r="A20" s="19">
        <v>151</v>
      </c>
      <c r="B20" s="18"/>
      <c r="C20" s="88"/>
      <c r="D20" s="18" t="s">
        <v>12</v>
      </c>
      <c r="E20" s="88"/>
      <c r="F20" s="18" t="s">
        <v>12</v>
      </c>
      <c r="G20" s="88"/>
      <c r="H20" s="18" t="s">
        <v>12</v>
      </c>
      <c r="I20" s="88"/>
      <c r="J20" s="18" t="s">
        <v>12</v>
      </c>
      <c r="N20" s="79"/>
      <c r="O20" s="143"/>
      <c r="P20" s="143"/>
      <c r="Q20" s="80"/>
    </row>
    <row r="21" spans="1:17" ht="15.75" thickBot="1" x14ac:dyDescent="0.3">
      <c r="A21" s="101"/>
      <c r="B21" s="102" t="s">
        <v>13</v>
      </c>
      <c r="C21" s="107">
        <f t="shared" ref="C21:J21" si="1">COUNTIF(C12:C20,$L$3)</f>
        <v>5</v>
      </c>
      <c r="D21" s="102">
        <f t="shared" si="1"/>
        <v>4</v>
      </c>
      <c r="E21" s="107">
        <f t="shared" si="1"/>
        <v>6</v>
      </c>
      <c r="F21" s="102">
        <f t="shared" si="1"/>
        <v>3</v>
      </c>
      <c r="G21" s="107">
        <f t="shared" si="1"/>
        <v>4</v>
      </c>
      <c r="H21" s="102">
        <f t="shared" si="1"/>
        <v>5</v>
      </c>
      <c r="I21" s="107">
        <f t="shared" si="1"/>
        <v>3</v>
      </c>
      <c r="J21" s="102">
        <f t="shared" si="1"/>
        <v>6</v>
      </c>
      <c r="N21" s="79"/>
      <c r="O21" s="80"/>
      <c r="P21" s="80"/>
      <c r="Q21" s="80"/>
    </row>
    <row r="22" spans="1:17" ht="15.75" thickTop="1" x14ac:dyDescent="0.25">
      <c r="A22" s="14">
        <v>102</v>
      </c>
      <c r="B22" s="15" t="s">
        <v>5</v>
      </c>
      <c r="C22" s="65"/>
      <c r="D22" s="15" t="s">
        <v>12</v>
      </c>
      <c r="E22" s="65"/>
      <c r="F22" s="15" t="s">
        <v>12</v>
      </c>
      <c r="G22" s="65"/>
      <c r="H22" s="15" t="s">
        <v>12</v>
      </c>
      <c r="I22" s="65"/>
      <c r="J22" s="15" t="s">
        <v>12</v>
      </c>
      <c r="N22" s="79"/>
      <c r="O22" s="81"/>
      <c r="P22" s="81"/>
      <c r="Q22" s="81"/>
    </row>
    <row r="23" spans="1:17" x14ac:dyDescent="0.25">
      <c r="A23" s="14">
        <v>95</v>
      </c>
      <c r="B23" s="139"/>
      <c r="C23" s="65"/>
      <c r="D23" s="15" t="s">
        <v>12</v>
      </c>
      <c r="E23" s="65"/>
      <c r="F23" s="15" t="s">
        <v>30</v>
      </c>
      <c r="G23" s="65"/>
      <c r="H23" s="15" t="s">
        <v>12</v>
      </c>
      <c r="I23" s="65"/>
      <c r="J23" s="15" t="s">
        <v>12</v>
      </c>
      <c r="N23" s="79"/>
      <c r="O23" s="81"/>
      <c r="P23" s="81"/>
      <c r="Q23" s="81"/>
    </row>
    <row r="24" spans="1:17" x14ac:dyDescent="0.25">
      <c r="A24" s="16">
        <v>113</v>
      </c>
      <c r="B24" s="139"/>
      <c r="C24" s="65" t="s">
        <v>12</v>
      </c>
      <c r="D24" s="15"/>
      <c r="E24" s="65" t="s">
        <v>12</v>
      </c>
      <c r="F24" s="15"/>
      <c r="G24" s="65" t="s">
        <v>12</v>
      </c>
      <c r="H24" s="15"/>
      <c r="I24" s="65"/>
      <c r="J24" s="15" t="s">
        <v>12</v>
      </c>
      <c r="N24" s="79"/>
      <c r="O24" s="81"/>
      <c r="P24" s="81"/>
      <c r="Q24" s="81"/>
    </row>
    <row r="25" spans="1:17" x14ac:dyDescent="0.25">
      <c r="A25" s="16">
        <v>87</v>
      </c>
      <c r="B25" s="139"/>
      <c r="C25" s="65" t="s">
        <v>12</v>
      </c>
      <c r="D25" s="15"/>
      <c r="E25" s="65" t="s">
        <v>12</v>
      </c>
      <c r="F25" s="15"/>
      <c r="G25" s="65" t="s">
        <v>12</v>
      </c>
      <c r="H25" s="15"/>
      <c r="I25" s="65"/>
      <c r="J25" s="15" t="s">
        <v>12</v>
      </c>
      <c r="N25" s="79"/>
      <c r="O25" s="81"/>
      <c r="P25" s="81"/>
      <c r="Q25" s="81"/>
    </row>
    <row r="26" spans="1:17" x14ac:dyDescent="0.25">
      <c r="A26" s="16">
        <v>117</v>
      </c>
      <c r="B26" s="139"/>
      <c r="C26" s="65" t="s">
        <v>12</v>
      </c>
      <c r="D26" s="15"/>
      <c r="E26" s="65" t="s">
        <v>12</v>
      </c>
      <c r="F26" s="15"/>
      <c r="G26" s="65" t="s">
        <v>12</v>
      </c>
      <c r="H26" s="15"/>
      <c r="I26" s="65" t="s">
        <v>12</v>
      </c>
      <c r="J26" s="15"/>
      <c r="N26" s="64"/>
      <c r="O26" s="64"/>
    </row>
    <row r="27" spans="1:17" x14ac:dyDescent="0.25">
      <c r="A27" s="16">
        <v>75</v>
      </c>
      <c r="B27" s="15"/>
      <c r="C27" s="65"/>
      <c r="D27" s="15" t="s">
        <v>12</v>
      </c>
      <c r="E27" s="65"/>
      <c r="F27" s="15" t="s">
        <v>12</v>
      </c>
      <c r="G27" s="65"/>
      <c r="H27" s="15" t="s">
        <v>12</v>
      </c>
      <c r="I27" s="65"/>
      <c r="J27" s="15" t="s">
        <v>12</v>
      </c>
      <c r="N27" s="64"/>
      <c r="O27" s="64"/>
    </row>
    <row r="28" spans="1:17" x14ac:dyDescent="0.25">
      <c r="A28" s="14">
        <v>88</v>
      </c>
      <c r="B28" s="15"/>
      <c r="C28" s="65"/>
      <c r="D28" s="15" t="s">
        <v>12</v>
      </c>
      <c r="E28" s="65"/>
      <c r="F28" s="15" t="s">
        <v>12</v>
      </c>
      <c r="G28" s="65"/>
      <c r="H28" s="15" t="s">
        <v>12</v>
      </c>
      <c r="I28" s="65"/>
      <c r="J28" s="15" t="s">
        <v>12</v>
      </c>
      <c r="N28" s="64"/>
      <c r="O28" s="64"/>
    </row>
    <row r="29" spans="1:17" x14ac:dyDescent="0.25">
      <c r="A29" s="14">
        <v>96</v>
      </c>
      <c r="B29" s="139"/>
      <c r="C29" s="65"/>
      <c r="D29" s="15" t="s">
        <v>12</v>
      </c>
      <c r="E29" s="65" t="s">
        <v>12</v>
      </c>
      <c r="F29" s="15"/>
      <c r="G29" s="65"/>
      <c r="H29" s="15" t="s">
        <v>12</v>
      </c>
      <c r="I29" s="65"/>
      <c r="J29" s="15" t="s">
        <v>12</v>
      </c>
      <c r="N29" s="64"/>
      <c r="O29" s="64"/>
    </row>
    <row r="30" spans="1:17" x14ac:dyDescent="0.25">
      <c r="A30" s="16">
        <v>101</v>
      </c>
      <c r="B30" s="139"/>
      <c r="C30" s="65"/>
      <c r="D30" s="15" t="s">
        <v>12</v>
      </c>
      <c r="E30" s="65"/>
      <c r="F30" s="15" t="s">
        <v>12</v>
      </c>
      <c r="G30" s="65"/>
      <c r="H30" s="15" t="s">
        <v>12</v>
      </c>
      <c r="I30" s="65"/>
      <c r="J30" s="15" t="s">
        <v>30</v>
      </c>
      <c r="N30" s="64"/>
      <c r="O30" s="64"/>
    </row>
    <row r="31" spans="1:17" x14ac:dyDescent="0.25">
      <c r="A31" s="16">
        <v>127</v>
      </c>
      <c r="B31" s="139"/>
      <c r="C31" s="65" t="s">
        <v>12</v>
      </c>
      <c r="D31" s="15"/>
      <c r="E31" s="65" t="s">
        <v>12</v>
      </c>
      <c r="F31" s="15"/>
      <c r="G31" s="65" t="s">
        <v>12</v>
      </c>
      <c r="H31" s="15"/>
      <c r="I31" s="65" t="s">
        <v>12</v>
      </c>
      <c r="J31" s="15"/>
      <c r="N31" s="64"/>
      <c r="O31" s="64"/>
    </row>
    <row r="32" spans="1:17" x14ac:dyDescent="0.25">
      <c r="A32" s="16">
        <v>132</v>
      </c>
      <c r="B32" s="139"/>
      <c r="C32" s="65" t="s">
        <v>12</v>
      </c>
      <c r="D32" s="15"/>
      <c r="E32" s="65" t="s">
        <v>12</v>
      </c>
      <c r="F32" s="15"/>
      <c r="G32" s="65" t="s">
        <v>12</v>
      </c>
      <c r="H32" s="15"/>
      <c r="I32" s="65" t="s">
        <v>12</v>
      </c>
      <c r="J32" s="15"/>
      <c r="N32" s="64"/>
      <c r="O32" s="64"/>
    </row>
    <row r="33" spans="1:20" x14ac:dyDescent="0.25">
      <c r="A33" s="16">
        <v>104</v>
      </c>
      <c r="B33" s="140"/>
      <c r="C33" s="65" t="s">
        <v>12</v>
      </c>
      <c r="D33" s="15"/>
      <c r="E33" s="65" t="s">
        <v>12</v>
      </c>
      <c r="F33" s="15"/>
      <c r="G33" s="65" t="s">
        <v>12</v>
      </c>
      <c r="H33" s="15"/>
      <c r="I33" s="65" t="s">
        <v>12</v>
      </c>
      <c r="J33" s="15"/>
      <c r="N33" s="64"/>
      <c r="O33" s="64"/>
    </row>
    <row r="34" spans="1:20" x14ac:dyDescent="0.25">
      <c r="A34" s="108"/>
      <c r="B34" s="109" t="s">
        <v>13</v>
      </c>
      <c r="C34" s="110">
        <f t="shared" ref="C34:J34" si="2">COUNTIF(C22:C33,$L$3)</f>
        <v>6</v>
      </c>
      <c r="D34" s="109">
        <f t="shared" si="2"/>
        <v>6</v>
      </c>
      <c r="E34" s="110">
        <f t="shared" si="2"/>
        <v>7</v>
      </c>
      <c r="F34" s="109">
        <f t="shared" si="2"/>
        <v>4</v>
      </c>
      <c r="G34" s="110">
        <f t="shared" si="2"/>
        <v>6</v>
      </c>
      <c r="H34" s="109">
        <f t="shared" si="2"/>
        <v>6</v>
      </c>
      <c r="I34" s="110">
        <f t="shared" si="2"/>
        <v>4</v>
      </c>
      <c r="J34" s="109">
        <f t="shared" si="2"/>
        <v>7</v>
      </c>
      <c r="N34" s="64"/>
      <c r="O34" s="64"/>
    </row>
    <row r="35" spans="1:20" x14ac:dyDescent="0.25">
      <c r="O35" s="64"/>
      <c r="P35" s="64"/>
    </row>
    <row r="36" spans="1:20" x14ac:dyDescent="0.25">
      <c r="C36" s="78"/>
      <c r="G36" s="141" t="s">
        <v>37</v>
      </c>
      <c r="H36" s="142"/>
      <c r="O36" s="64"/>
      <c r="P36" s="64"/>
    </row>
    <row r="37" spans="1:20" x14ac:dyDescent="0.25">
      <c r="C37" s="2" t="s">
        <v>14</v>
      </c>
      <c r="D37" s="5" t="s">
        <v>0</v>
      </c>
      <c r="E37" s="5" t="s">
        <v>1</v>
      </c>
      <c r="G37" s="98" t="s">
        <v>24</v>
      </c>
      <c r="H37" s="113" t="s">
        <v>25</v>
      </c>
      <c r="J37" s="77"/>
      <c r="K37" s="82"/>
      <c r="O37" s="64"/>
      <c r="P37" s="64"/>
    </row>
    <row r="38" spans="1:20" x14ac:dyDescent="0.25">
      <c r="C38" s="116" t="s">
        <v>34</v>
      </c>
      <c r="D38" s="78">
        <f>SUM(C11,E11,G11,I11)</f>
        <v>21</v>
      </c>
      <c r="E38" s="78">
        <f>SUM(D11,F11,H11,J11)</f>
        <v>3</v>
      </c>
      <c r="G38" s="114">
        <f>D38*100/($D38+$E38)</f>
        <v>87.5</v>
      </c>
      <c r="H38" s="111">
        <f t="shared" ref="G38:H39" si="3">E38*100/($D38+$E38)</f>
        <v>12.5</v>
      </c>
      <c r="J38" s="77"/>
      <c r="K38" s="82"/>
      <c r="O38" s="64"/>
      <c r="P38" s="64"/>
    </row>
    <row r="39" spans="1:20" x14ac:dyDescent="0.25">
      <c r="C39" s="116" t="s">
        <v>35</v>
      </c>
      <c r="D39" s="78">
        <f>SUM(C21,E21,G21,I21)</f>
        <v>18</v>
      </c>
      <c r="E39" s="78">
        <f>SUM(D21,F21,H21,J21)</f>
        <v>18</v>
      </c>
      <c r="G39" s="115">
        <f t="shared" si="3"/>
        <v>50</v>
      </c>
      <c r="H39" s="112">
        <f>E39*100/($D39+$E39)</f>
        <v>50</v>
      </c>
      <c r="J39" s="39"/>
      <c r="K39" s="82"/>
      <c r="S39" s="64"/>
      <c r="T39" s="64"/>
    </row>
    <row r="40" spans="1:20" x14ac:dyDescent="0.25">
      <c r="C40" s="116" t="s">
        <v>5</v>
      </c>
      <c r="D40" s="78">
        <f>SUM(C34,E34,G34,I34)</f>
        <v>23</v>
      </c>
      <c r="E40" s="78">
        <f>SUM(D34,F34,H34,J34)</f>
        <v>23</v>
      </c>
      <c r="G40" s="115">
        <f>D40*100/($D40+$E40)</f>
        <v>50</v>
      </c>
      <c r="H40" s="112">
        <f>E40*100/($D40+$E40)</f>
        <v>50</v>
      </c>
      <c r="J40" s="77"/>
      <c r="K40" s="82"/>
      <c r="S40" s="64"/>
      <c r="T40" s="64"/>
    </row>
    <row r="41" spans="1:20" x14ac:dyDescent="0.25">
      <c r="C41" s="78"/>
      <c r="D41" s="78"/>
      <c r="E41" s="78"/>
      <c r="G41" s="125"/>
      <c r="H41" s="125"/>
      <c r="J41" s="77"/>
      <c r="K41" s="82"/>
    </row>
    <row r="42" spans="1:20" x14ac:dyDescent="0.25">
      <c r="C42" s="78"/>
      <c r="D42" s="78"/>
      <c r="E42" s="78"/>
      <c r="G42" s="124"/>
      <c r="H42" s="124"/>
      <c r="J42" s="77"/>
      <c r="K42" s="82"/>
    </row>
    <row r="43" spans="1:20" x14ac:dyDescent="0.25">
      <c r="C43" s="78"/>
      <c r="J43" s="39"/>
      <c r="K43" s="39"/>
      <c r="Q43" s="85"/>
    </row>
    <row r="44" spans="1:20" x14ac:dyDescent="0.25">
      <c r="C44" s="78"/>
      <c r="I44" s="68" t="s">
        <v>36</v>
      </c>
      <c r="J44" s="68"/>
      <c r="K44" s="68"/>
    </row>
    <row r="45" spans="1:20" x14ac:dyDescent="0.25">
      <c r="B45" s="35"/>
      <c r="C45" s="5" t="s">
        <v>17</v>
      </c>
      <c r="D45" s="5" t="s">
        <v>18</v>
      </c>
      <c r="E45" s="5" t="s">
        <v>19</v>
      </c>
      <c r="F45" s="5" t="s">
        <v>20</v>
      </c>
      <c r="G45" s="5" t="s">
        <v>21</v>
      </c>
      <c r="I45" s="5" t="s">
        <v>18</v>
      </c>
      <c r="J45" s="5" t="s">
        <v>19</v>
      </c>
      <c r="K45" s="5" t="s">
        <v>20</v>
      </c>
      <c r="L45" s="5" t="s">
        <v>21</v>
      </c>
    </row>
    <row r="46" spans="1:20" x14ac:dyDescent="0.25">
      <c r="B46" s="1" t="s">
        <v>22</v>
      </c>
      <c r="C46" s="78" t="s">
        <v>0</v>
      </c>
      <c r="D46" s="78">
        <f>C11</f>
        <v>4</v>
      </c>
      <c r="E46" s="78">
        <f>E11</f>
        <v>6</v>
      </c>
      <c r="F46" s="78">
        <f>G11</f>
        <v>5</v>
      </c>
      <c r="G46" s="78">
        <f>I11</f>
        <v>6</v>
      </c>
      <c r="I46" s="37">
        <f>D46/(D46+D47)</f>
        <v>0.66666666666666663</v>
      </c>
      <c r="J46" s="37">
        <f>E46/(E46+E47)</f>
        <v>1</v>
      </c>
      <c r="K46" s="37">
        <f>F46/(F46+F47)</f>
        <v>0.83333333333333337</v>
      </c>
      <c r="L46" s="37">
        <f>G46/(G46+G47)</f>
        <v>1</v>
      </c>
    </row>
    <row r="47" spans="1:20" x14ac:dyDescent="0.25">
      <c r="B47" s="35"/>
      <c r="C47" s="5" t="s">
        <v>1</v>
      </c>
      <c r="D47" s="5">
        <f>D11</f>
        <v>2</v>
      </c>
      <c r="E47" s="5">
        <f>F11</f>
        <v>0</v>
      </c>
      <c r="F47" s="5">
        <f>H11</f>
        <v>1</v>
      </c>
      <c r="G47" s="5">
        <f>J11</f>
        <v>0</v>
      </c>
      <c r="I47" s="38">
        <f>D47/(D47+D46)</f>
        <v>0.33333333333333331</v>
      </c>
      <c r="J47" s="38">
        <f>E47/(E47+E46)</f>
        <v>0</v>
      </c>
      <c r="K47" s="38">
        <f>F47/(F47+F46)</f>
        <v>0.16666666666666666</v>
      </c>
      <c r="L47" s="38">
        <f>G47/(G47+G46)</f>
        <v>0</v>
      </c>
      <c r="M47" s="78"/>
      <c r="N47" s="78"/>
      <c r="O47" s="36"/>
    </row>
    <row r="48" spans="1:20" x14ac:dyDescent="0.25">
      <c r="B48" s="1" t="s">
        <v>47</v>
      </c>
      <c r="C48" s="78" t="s">
        <v>0</v>
      </c>
      <c r="D48" s="78">
        <f>C21</f>
        <v>5</v>
      </c>
      <c r="E48" s="78">
        <f>E21</f>
        <v>6</v>
      </c>
      <c r="F48" s="78">
        <f>G21</f>
        <v>4</v>
      </c>
      <c r="G48" s="78">
        <f>I21</f>
        <v>3</v>
      </c>
      <c r="I48" s="37">
        <f>D48/(D48+D49)</f>
        <v>0.55555555555555558</v>
      </c>
      <c r="J48" s="37">
        <f>E48/(E48+E49)</f>
        <v>0.66666666666666663</v>
      </c>
      <c r="K48" s="37">
        <f>F48/(F48+F49)</f>
        <v>0.44444444444444442</v>
      </c>
      <c r="L48" s="37">
        <f>G48/(G48+G49)</f>
        <v>0.33333333333333331</v>
      </c>
    </row>
    <row r="49" spans="2:32" x14ac:dyDescent="0.25">
      <c r="B49" s="35"/>
      <c r="C49" s="5" t="s">
        <v>1</v>
      </c>
      <c r="D49" s="5">
        <f>D21</f>
        <v>4</v>
      </c>
      <c r="E49" s="5">
        <f>F21</f>
        <v>3</v>
      </c>
      <c r="F49" s="5">
        <f>H21</f>
        <v>5</v>
      </c>
      <c r="G49" s="5">
        <f>J21</f>
        <v>6</v>
      </c>
      <c r="I49" s="38">
        <f>D49/(D49+D48)</f>
        <v>0.44444444444444442</v>
      </c>
      <c r="J49" s="38">
        <f>E49/(E49+E48)</f>
        <v>0.33333333333333331</v>
      </c>
      <c r="K49" s="38">
        <f>F49/(F49+F48)</f>
        <v>0.55555555555555558</v>
      </c>
      <c r="L49" s="38">
        <f>G49/(G49+G48)</f>
        <v>0.66666666666666663</v>
      </c>
    </row>
    <row r="50" spans="2:32" x14ac:dyDescent="0.25">
      <c r="B50" s="1" t="s">
        <v>23</v>
      </c>
      <c r="C50" s="78" t="s">
        <v>0</v>
      </c>
      <c r="D50" s="78">
        <f>C34</f>
        <v>6</v>
      </c>
      <c r="E50" s="78">
        <f>E34</f>
        <v>7</v>
      </c>
      <c r="F50" s="78">
        <f>G34</f>
        <v>6</v>
      </c>
      <c r="G50" s="78">
        <f>I34</f>
        <v>4</v>
      </c>
      <c r="I50" s="37">
        <f>D50/(D50+D51)</f>
        <v>0.5</v>
      </c>
      <c r="J50" s="37">
        <f>E50/(E50+E51)</f>
        <v>0.63636363636363635</v>
      </c>
      <c r="K50" s="37">
        <f>F50/(F50+F51)</f>
        <v>0.5</v>
      </c>
      <c r="L50" s="37">
        <f>G50/(G50+G51)</f>
        <v>0.36363636363636365</v>
      </c>
    </row>
    <row r="51" spans="2:32" x14ac:dyDescent="0.25">
      <c r="B51" s="35"/>
      <c r="C51" s="5" t="s">
        <v>1</v>
      </c>
      <c r="D51" s="5">
        <f>D34</f>
        <v>6</v>
      </c>
      <c r="E51" s="5">
        <f>F34</f>
        <v>4</v>
      </c>
      <c r="F51" s="5">
        <f>H34</f>
        <v>6</v>
      </c>
      <c r="G51" s="5">
        <f>J34</f>
        <v>7</v>
      </c>
      <c r="I51" s="38">
        <f>D51/(D51+D50)</f>
        <v>0.5</v>
      </c>
      <c r="J51" s="38">
        <f>E51/(E51+E50)</f>
        <v>0.36363636363636365</v>
      </c>
      <c r="K51" s="38">
        <f>F51/(F51+F50)</f>
        <v>0.5</v>
      </c>
      <c r="L51" s="38">
        <f>G51/(G51+G50)</f>
        <v>0.63636363636363635</v>
      </c>
    </row>
    <row r="52" spans="2:32" x14ac:dyDescent="0.25">
      <c r="C52" s="78"/>
      <c r="D52" s="78"/>
      <c r="E52" s="78"/>
      <c r="F52" s="78"/>
      <c r="G52" s="78"/>
      <c r="I52" s="37"/>
      <c r="J52" s="37"/>
      <c r="K52" s="37"/>
      <c r="L52" s="37"/>
      <c r="P52" s="39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39"/>
    </row>
    <row r="53" spans="2:32" s="39" customFormat="1" x14ac:dyDescent="0.25">
      <c r="C53" s="77"/>
      <c r="D53" s="77"/>
      <c r="E53" s="77"/>
      <c r="F53" s="77"/>
      <c r="G53" s="77"/>
      <c r="I53" s="86"/>
      <c r="J53" s="86"/>
      <c r="K53" s="86"/>
      <c r="L53" s="86"/>
      <c r="Q53" s="77"/>
      <c r="R53" s="77"/>
      <c r="T53" s="77"/>
      <c r="U53" s="77"/>
      <c r="V53" s="77"/>
    </row>
    <row r="54" spans="2:32" x14ac:dyDescent="0.25">
      <c r="C54" s="78"/>
      <c r="D54" s="78"/>
      <c r="E54" s="78"/>
      <c r="F54" s="78"/>
      <c r="G54" s="78"/>
      <c r="I54" s="37"/>
      <c r="J54" s="37"/>
      <c r="K54" s="37"/>
      <c r="L54" s="37"/>
      <c r="T54" s="77"/>
      <c r="U54" s="77"/>
      <c r="V54" s="77"/>
      <c r="W54" s="86"/>
      <c r="X54" s="86"/>
      <c r="Y54" s="86"/>
      <c r="Z54" s="86"/>
      <c r="AA54" s="86"/>
      <c r="AB54" s="86"/>
      <c r="AC54" s="86"/>
      <c r="AD54" s="86"/>
      <c r="AE54" s="86"/>
      <c r="AF54" s="39"/>
    </row>
    <row r="55" spans="2:32" x14ac:dyDescent="0.25">
      <c r="C55" s="78"/>
      <c r="D55" s="78"/>
      <c r="E55" s="78"/>
      <c r="F55" s="78"/>
      <c r="G55" s="78"/>
      <c r="I55" s="37"/>
      <c r="J55" s="37"/>
      <c r="K55" s="37"/>
      <c r="L55" s="37"/>
      <c r="T55" s="77"/>
      <c r="U55" s="77"/>
      <c r="V55" s="77"/>
      <c r="W55" s="86"/>
      <c r="X55" s="86"/>
      <c r="Y55" s="86"/>
      <c r="Z55" s="86"/>
      <c r="AA55" s="86"/>
      <c r="AB55" s="86"/>
      <c r="AC55" s="86"/>
      <c r="AD55" s="86"/>
      <c r="AE55" s="86"/>
      <c r="AF55" s="39"/>
    </row>
    <row r="56" spans="2:32" x14ac:dyDescent="0.25">
      <c r="C56" s="78"/>
      <c r="T56" s="77"/>
      <c r="U56" s="77"/>
      <c r="V56" s="77"/>
      <c r="W56" s="86"/>
      <c r="X56" s="86"/>
      <c r="Y56" s="86"/>
      <c r="Z56" s="86"/>
      <c r="AA56" s="86"/>
      <c r="AB56" s="86"/>
      <c r="AC56" s="86"/>
      <c r="AD56" s="86"/>
      <c r="AE56" s="86"/>
      <c r="AF56" s="39"/>
    </row>
    <row r="57" spans="2:32" x14ac:dyDescent="0.25">
      <c r="B57" s="35"/>
      <c r="C57" s="5" t="s">
        <v>26</v>
      </c>
      <c r="D57" s="5" t="s">
        <v>18</v>
      </c>
      <c r="E57" s="5" t="s">
        <v>19</v>
      </c>
      <c r="F57" s="5" t="s">
        <v>20</v>
      </c>
      <c r="G57" s="5" t="s">
        <v>21</v>
      </c>
      <c r="I57" s="68" t="s">
        <v>31</v>
      </c>
      <c r="J57" s="35"/>
      <c r="K57" s="35"/>
      <c r="T57" s="77"/>
      <c r="U57" s="77"/>
      <c r="V57" s="77"/>
      <c r="W57" s="86"/>
      <c r="X57" s="86"/>
      <c r="Y57" s="86"/>
      <c r="Z57" s="86"/>
      <c r="AA57" s="86"/>
      <c r="AB57" s="86"/>
      <c r="AC57" s="86"/>
      <c r="AD57" s="86"/>
      <c r="AE57" s="86"/>
      <c r="AF57" s="39"/>
    </row>
    <row r="58" spans="2:32" x14ac:dyDescent="0.25">
      <c r="B58" s="1" t="s">
        <v>22</v>
      </c>
      <c r="C58" s="78" t="s">
        <v>0</v>
      </c>
      <c r="D58" s="37">
        <f t="shared" ref="D58:G59" si="4">D46*100/(D$46+D$47)</f>
        <v>66.666666666666671</v>
      </c>
      <c r="E58" s="37">
        <f t="shared" si="4"/>
        <v>100</v>
      </c>
      <c r="F58" s="37">
        <f t="shared" si="4"/>
        <v>83.333333333333329</v>
      </c>
      <c r="G58" s="37">
        <f t="shared" si="4"/>
        <v>100</v>
      </c>
      <c r="I58" s="37">
        <f>ASIN(I46)</f>
        <v>0.72972765622696634</v>
      </c>
      <c r="J58" s="37">
        <f>ASIN(J46)</f>
        <v>1.5707963267948966</v>
      </c>
      <c r="K58" s="37">
        <f>ASIN(K46)</f>
        <v>0.98511078333774571</v>
      </c>
      <c r="L58" s="37">
        <f>ASIN(L46)</f>
        <v>1.5707963267948966</v>
      </c>
      <c r="T58" s="77"/>
      <c r="U58" s="77"/>
      <c r="V58" s="77"/>
      <c r="W58" s="86"/>
      <c r="X58" s="86"/>
      <c r="Y58" s="86"/>
      <c r="Z58" s="86"/>
      <c r="AA58" s="86"/>
      <c r="AB58" s="86"/>
      <c r="AC58" s="86"/>
      <c r="AD58" s="86"/>
      <c r="AE58" s="86"/>
      <c r="AF58" s="39"/>
    </row>
    <row r="59" spans="2:32" x14ac:dyDescent="0.25">
      <c r="B59" s="35"/>
      <c r="C59" s="5" t="s">
        <v>1</v>
      </c>
      <c r="D59" s="38">
        <f t="shared" si="4"/>
        <v>33.333333333333336</v>
      </c>
      <c r="E59" s="38">
        <f t="shared" si="4"/>
        <v>0</v>
      </c>
      <c r="F59" s="38">
        <f t="shared" si="4"/>
        <v>16.666666666666668</v>
      </c>
      <c r="G59" s="38">
        <f t="shared" si="4"/>
        <v>0</v>
      </c>
      <c r="I59" s="38">
        <f t="shared" ref="I59:K63" si="5">ASIN(I47)</f>
        <v>0.33983690945412193</v>
      </c>
      <c r="J59" s="38">
        <f t="shared" si="5"/>
        <v>0</v>
      </c>
      <c r="K59" s="38">
        <f t="shared" si="5"/>
        <v>0.16744807921968935</v>
      </c>
      <c r="L59" s="38">
        <f t="shared" ref="L59:L63" si="6">ASIN(L47)</f>
        <v>0</v>
      </c>
      <c r="T59" s="77"/>
      <c r="U59" s="77"/>
      <c r="V59" s="77"/>
      <c r="W59" s="86"/>
      <c r="X59" s="86"/>
      <c r="Y59" s="86"/>
      <c r="Z59" s="86"/>
      <c r="AA59" s="86"/>
      <c r="AB59" s="86"/>
      <c r="AC59" s="86"/>
      <c r="AD59" s="86"/>
      <c r="AE59" s="86"/>
      <c r="AF59" s="39"/>
    </row>
    <row r="60" spans="2:32" x14ac:dyDescent="0.25">
      <c r="B60" s="1" t="s">
        <v>47</v>
      </c>
      <c r="C60" s="78" t="s">
        <v>0</v>
      </c>
      <c r="D60" s="37">
        <f t="shared" ref="D60:G61" si="7">D48*100/(D$48+D$49)</f>
        <v>55.555555555555557</v>
      </c>
      <c r="E60" s="37">
        <f t="shared" si="7"/>
        <v>66.666666666666671</v>
      </c>
      <c r="F60" s="37">
        <f t="shared" si="7"/>
        <v>44.444444444444443</v>
      </c>
      <c r="G60" s="37">
        <f>G48*100/(G$48+G$49)</f>
        <v>33.333333333333336</v>
      </c>
      <c r="I60" s="37">
        <f t="shared" si="5"/>
        <v>0.58903097021627382</v>
      </c>
      <c r="J60" s="37">
        <f t="shared" si="5"/>
        <v>0.72972765622696634</v>
      </c>
      <c r="K60" s="37">
        <f t="shared" si="5"/>
        <v>0.46055399168132238</v>
      </c>
      <c r="L60" s="37">
        <f t="shared" si="6"/>
        <v>0.33983690945412193</v>
      </c>
      <c r="T60" s="77"/>
      <c r="U60" s="77"/>
      <c r="V60" s="77"/>
      <c r="W60" s="86"/>
      <c r="X60" s="86"/>
      <c r="Y60" s="86"/>
      <c r="Z60" s="86"/>
      <c r="AA60" s="86"/>
      <c r="AB60" s="86"/>
      <c r="AC60" s="86"/>
      <c r="AD60" s="86"/>
      <c r="AE60" s="86"/>
      <c r="AF60" s="39"/>
    </row>
    <row r="61" spans="2:32" x14ac:dyDescent="0.25">
      <c r="B61" s="35"/>
      <c r="C61" s="5" t="s">
        <v>1</v>
      </c>
      <c r="D61" s="38">
        <f t="shared" si="7"/>
        <v>44.444444444444443</v>
      </c>
      <c r="E61" s="38">
        <f t="shared" si="7"/>
        <v>33.333333333333336</v>
      </c>
      <c r="F61" s="38">
        <f t="shared" si="7"/>
        <v>55.555555555555557</v>
      </c>
      <c r="G61" s="38">
        <f t="shared" si="7"/>
        <v>66.666666666666671</v>
      </c>
      <c r="I61" s="38">
        <f t="shared" si="5"/>
        <v>0.46055399168132238</v>
      </c>
      <c r="J61" s="38">
        <f t="shared" si="5"/>
        <v>0.33983690945412193</v>
      </c>
      <c r="K61" s="38">
        <f t="shared" si="5"/>
        <v>0.58903097021627382</v>
      </c>
      <c r="L61" s="38">
        <f t="shared" si="6"/>
        <v>0.72972765622696634</v>
      </c>
      <c r="T61" s="36"/>
      <c r="U61" s="36"/>
      <c r="V61" s="36"/>
      <c r="W61" s="37"/>
      <c r="X61" s="37"/>
      <c r="Y61" s="37"/>
      <c r="Z61" s="37"/>
      <c r="AA61" s="37"/>
      <c r="AB61" s="37"/>
      <c r="AC61" s="37"/>
      <c r="AD61" s="37"/>
      <c r="AE61" s="37"/>
    </row>
    <row r="62" spans="2:32" x14ac:dyDescent="0.25">
      <c r="B62" s="1" t="s">
        <v>23</v>
      </c>
      <c r="C62" s="78" t="s">
        <v>0</v>
      </c>
      <c r="D62" s="37">
        <f>D50*100/(D$50+D$51)</f>
        <v>50</v>
      </c>
      <c r="E62" s="37">
        <f t="shared" ref="E62:G63" si="8">E50*100/(E$50+E$51)</f>
        <v>63.636363636363633</v>
      </c>
      <c r="F62" s="37">
        <f t="shared" si="8"/>
        <v>50</v>
      </c>
      <c r="G62" s="37">
        <f t="shared" si="8"/>
        <v>36.363636363636367</v>
      </c>
      <c r="I62" s="37">
        <f t="shared" si="5"/>
        <v>0.52359877559829893</v>
      </c>
      <c r="J62" s="37">
        <f t="shared" si="5"/>
        <v>0.68977500078549969</v>
      </c>
      <c r="K62" s="37">
        <f t="shared" si="5"/>
        <v>0.52359877559829893</v>
      </c>
      <c r="L62" s="37">
        <f t="shared" si="6"/>
        <v>0.37216853396032595</v>
      </c>
      <c r="W62" s="63"/>
      <c r="X62" s="63"/>
      <c r="Y62" s="63"/>
      <c r="Z62" s="63"/>
      <c r="AA62" s="63"/>
      <c r="AB62" s="63"/>
      <c r="AC62" s="63"/>
      <c r="AD62" s="63"/>
      <c r="AE62" s="63"/>
    </row>
    <row r="63" spans="2:32" x14ac:dyDescent="0.25">
      <c r="B63" s="35"/>
      <c r="C63" s="5" t="s">
        <v>1</v>
      </c>
      <c r="D63" s="38">
        <f>D51*100/(D$50+D$51)</f>
        <v>50</v>
      </c>
      <c r="E63" s="38">
        <f t="shared" si="8"/>
        <v>36.363636363636367</v>
      </c>
      <c r="F63" s="38">
        <f t="shared" si="8"/>
        <v>50</v>
      </c>
      <c r="G63" s="38">
        <f t="shared" si="8"/>
        <v>63.636363636363633</v>
      </c>
      <c r="I63" s="38">
        <f t="shared" si="5"/>
        <v>0.52359877559829893</v>
      </c>
      <c r="J63" s="38">
        <f t="shared" si="5"/>
        <v>0.37216853396032595</v>
      </c>
      <c r="K63" s="38">
        <f t="shared" si="5"/>
        <v>0.52359877559829893</v>
      </c>
      <c r="L63" s="38">
        <f t="shared" si="6"/>
        <v>0.68977500078549969</v>
      </c>
    </row>
    <row r="64" spans="2:32" x14ac:dyDescent="0.25">
      <c r="C64" s="78"/>
      <c r="D64" s="37"/>
      <c r="E64" s="37"/>
      <c r="F64" s="37"/>
      <c r="G64" s="37"/>
      <c r="I64" s="37"/>
      <c r="J64" s="37"/>
      <c r="K64" s="37"/>
      <c r="L64" s="37"/>
    </row>
    <row r="65" spans="3:16" s="39" customFormat="1" x14ac:dyDescent="0.25">
      <c r="C65" s="77"/>
      <c r="D65" s="86"/>
      <c r="E65" s="86"/>
      <c r="F65" s="86"/>
      <c r="G65" s="86"/>
      <c r="I65" s="86"/>
      <c r="J65" s="86"/>
      <c r="K65" s="86"/>
      <c r="L65" s="86"/>
    </row>
    <row r="66" spans="3:16" s="39" customFormat="1" x14ac:dyDescent="0.25">
      <c r="C66" s="77"/>
      <c r="D66" s="86"/>
      <c r="E66" s="86"/>
      <c r="F66" s="86"/>
      <c r="G66" s="86"/>
      <c r="I66" s="86"/>
      <c r="J66" s="86"/>
      <c r="K66" s="86"/>
      <c r="L66" s="86"/>
      <c r="P66" s="77"/>
    </row>
    <row r="67" spans="3:16" s="39" customFormat="1" x14ac:dyDescent="0.25">
      <c r="C67" s="77"/>
      <c r="D67" s="86"/>
      <c r="E67" s="86"/>
      <c r="F67" s="86"/>
      <c r="G67" s="86"/>
      <c r="I67" s="86"/>
      <c r="J67" s="86"/>
      <c r="K67" s="86"/>
      <c r="L67" s="86"/>
    </row>
    <row r="68" spans="3:16" x14ac:dyDescent="0.25">
      <c r="C68" s="78"/>
      <c r="D68" s="37"/>
      <c r="E68" s="37"/>
      <c r="F68" s="37"/>
      <c r="G68" s="37"/>
    </row>
    <row r="69" spans="3:16" x14ac:dyDescent="0.25">
      <c r="C69" s="78"/>
    </row>
    <row r="70" spans="3:16" x14ac:dyDescent="0.25">
      <c r="C70" s="78"/>
    </row>
    <row r="71" spans="3:16" x14ac:dyDescent="0.25">
      <c r="C71" s="78"/>
    </row>
  </sheetData>
  <mergeCells count="8">
    <mergeCell ref="B23:B26"/>
    <mergeCell ref="B29:B33"/>
    <mergeCell ref="G36:H36"/>
    <mergeCell ref="O20:P20"/>
    <mergeCell ref="C3:D3"/>
    <mergeCell ref="E3:F3"/>
    <mergeCell ref="G3:H3"/>
    <mergeCell ref="I3:J3"/>
  </mergeCells>
  <pageMargins left="0.7" right="0.7" top="0.78740157499999996" bottom="0.78740157499999996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44"/>
  <sheetViews>
    <sheetView zoomScale="85" zoomScaleNormal="85" workbookViewId="0">
      <selection activeCell="E19" sqref="E19"/>
    </sheetView>
  </sheetViews>
  <sheetFormatPr baseColWidth="10" defaultRowHeight="15" x14ac:dyDescent="0.25"/>
  <cols>
    <col min="1" max="16384" width="11.42578125" style="1"/>
  </cols>
  <sheetData>
    <row r="2" spans="1:33" x14ac:dyDescent="0.25">
      <c r="E2" s="1" t="s">
        <v>27</v>
      </c>
    </row>
    <row r="3" spans="1:33" x14ac:dyDescent="0.25">
      <c r="E3" s="1" t="s">
        <v>38</v>
      </c>
    </row>
    <row r="5" spans="1:33" x14ac:dyDescent="0.25">
      <c r="A5" s="5" t="s">
        <v>3</v>
      </c>
      <c r="B5" s="5" t="s">
        <v>11</v>
      </c>
      <c r="C5" s="55" t="s">
        <v>15</v>
      </c>
      <c r="D5" s="1" t="s">
        <v>28</v>
      </c>
    </row>
    <row r="6" spans="1:33" x14ac:dyDescent="0.25">
      <c r="A6" s="6">
        <v>93</v>
      </c>
      <c r="B6" s="6">
        <v>13</v>
      </c>
      <c r="C6" s="7"/>
    </row>
    <row r="7" spans="1:33" x14ac:dyDescent="0.25">
      <c r="A7" s="6"/>
      <c r="B7" s="6"/>
      <c r="C7" s="7"/>
    </row>
    <row r="8" spans="1:33" x14ac:dyDescent="0.25">
      <c r="A8" s="6"/>
      <c r="B8" s="6"/>
      <c r="C8" s="7"/>
    </row>
    <row r="9" spans="1:33" x14ac:dyDescent="0.25">
      <c r="A9" s="27"/>
      <c r="B9" s="27"/>
      <c r="C9" s="28"/>
    </row>
    <row r="10" spans="1:33" x14ac:dyDescent="0.25">
      <c r="A10" s="8">
        <v>90</v>
      </c>
      <c r="B10" s="8">
        <v>14</v>
      </c>
      <c r="C10" s="40">
        <f>AVERAGE(D10:AG10)</f>
        <v>6.0500000000000012E-2</v>
      </c>
      <c r="D10" s="1">
        <v>6.0999999999999999E-2</v>
      </c>
      <c r="E10" s="1">
        <v>5.6000000000000001E-2</v>
      </c>
      <c r="F10" s="1">
        <v>6.4000000000000001E-2</v>
      </c>
      <c r="G10" s="1">
        <v>6.7000000000000004E-2</v>
      </c>
      <c r="H10" s="1">
        <v>5.1999999999999998E-2</v>
      </c>
      <c r="I10" s="1">
        <v>6.4000000000000001E-2</v>
      </c>
      <c r="J10" s="1">
        <v>7.5999999999999998E-2</v>
      </c>
      <c r="K10" s="1">
        <v>5.8000000000000003E-2</v>
      </c>
      <c r="L10" s="1">
        <v>4.5999999999999999E-2</v>
      </c>
      <c r="M10" s="1">
        <v>5.0999999999999997E-2</v>
      </c>
      <c r="N10" s="1">
        <v>5.0999999999999997E-2</v>
      </c>
      <c r="O10" s="1">
        <v>5.8000000000000003E-2</v>
      </c>
      <c r="P10" s="1">
        <v>6.3E-2</v>
      </c>
      <c r="Q10" s="1">
        <v>0.05</v>
      </c>
      <c r="R10" s="1">
        <v>6.4000000000000001E-2</v>
      </c>
      <c r="S10" s="1">
        <v>5.5E-2</v>
      </c>
      <c r="T10" s="1">
        <v>6.5000000000000002E-2</v>
      </c>
      <c r="U10" s="1">
        <v>6.0999999999999999E-2</v>
      </c>
      <c r="V10" s="1">
        <v>8.8999999999999996E-2</v>
      </c>
      <c r="W10" s="1">
        <v>7.4999999999999997E-2</v>
      </c>
      <c r="X10" s="1">
        <v>5.8000000000000003E-2</v>
      </c>
      <c r="Y10" s="1">
        <v>6.6000000000000003E-2</v>
      </c>
      <c r="Z10" s="1">
        <v>6.4000000000000001E-2</v>
      </c>
      <c r="AA10" s="1">
        <v>4.9000000000000002E-2</v>
      </c>
      <c r="AB10" s="1">
        <v>6.3E-2</v>
      </c>
      <c r="AC10" s="1">
        <v>4.4999999999999998E-2</v>
      </c>
      <c r="AD10" s="1">
        <v>5.1999999999999998E-2</v>
      </c>
      <c r="AE10" s="1">
        <v>0.06</v>
      </c>
      <c r="AF10" s="1">
        <v>6.6000000000000003E-2</v>
      </c>
      <c r="AG10" s="1">
        <v>6.6000000000000003E-2</v>
      </c>
    </row>
    <row r="11" spans="1:33" x14ac:dyDescent="0.25">
      <c r="A11" s="8"/>
      <c r="B11" s="8"/>
      <c r="C11" s="40"/>
    </row>
    <row r="12" spans="1:33" x14ac:dyDescent="0.25">
      <c r="A12" s="8"/>
      <c r="B12" s="8"/>
      <c r="C12" s="40"/>
    </row>
    <row r="13" spans="1:33" x14ac:dyDescent="0.25">
      <c r="A13" s="29"/>
      <c r="B13" s="29"/>
      <c r="C13" s="41"/>
    </row>
    <row r="14" spans="1:33" x14ac:dyDescent="0.25">
      <c r="A14" s="10">
        <v>119</v>
      </c>
      <c r="B14" s="10">
        <v>15</v>
      </c>
      <c r="C14" s="42"/>
    </row>
    <row r="15" spans="1:33" x14ac:dyDescent="0.25">
      <c r="A15" s="10"/>
      <c r="B15" s="10"/>
      <c r="C15" s="42"/>
    </row>
    <row r="16" spans="1:33" x14ac:dyDescent="0.25">
      <c r="A16" s="9"/>
      <c r="B16" s="9"/>
      <c r="C16" s="42"/>
    </row>
    <row r="17" spans="1:33" x14ac:dyDescent="0.25">
      <c r="A17" s="11"/>
      <c r="B17" s="11"/>
      <c r="C17" s="43"/>
    </row>
    <row r="18" spans="1:33" x14ac:dyDescent="0.25">
      <c r="A18" s="13">
        <v>144</v>
      </c>
      <c r="B18" s="13">
        <v>12</v>
      </c>
      <c r="C18" s="44"/>
    </row>
    <row r="19" spans="1:33" x14ac:dyDescent="0.25">
      <c r="A19" s="13"/>
      <c r="B19" s="13"/>
      <c r="C19" s="44"/>
    </row>
    <row r="20" spans="1:33" x14ac:dyDescent="0.25">
      <c r="A20" s="13"/>
      <c r="B20" s="13"/>
      <c r="C20" s="44"/>
    </row>
    <row r="21" spans="1:33" x14ac:dyDescent="0.25">
      <c r="A21" s="25"/>
      <c r="B21" s="25"/>
      <c r="C21" s="45"/>
    </row>
    <row r="22" spans="1:33" x14ac:dyDescent="0.25">
      <c r="A22" s="17">
        <v>148</v>
      </c>
      <c r="B22" s="17">
        <v>16</v>
      </c>
      <c r="C22" s="46">
        <f>AVERAGE(D22:AG22)</f>
        <v>6.1033333333333356E-2</v>
      </c>
      <c r="D22" s="1">
        <v>5.8999999999999997E-2</v>
      </c>
      <c r="E22" s="1">
        <v>5.3999999999999999E-2</v>
      </c>
      <c r="F22" s="1">
        <v>6.7000000000000004E-2</v>
      </c>
      <c r="G22" s="1">
        <v>7.4999999999999997E-2</v>
      </c>
      <c r="H22" s="1">
        <v>7.5999999999999998E-2</v>
      </c>
      <c r="I22" s="1">
        <v>5.8000000000000003E-2</v>
      </c>
      <c r="J22" s="1">
        <v>4.2999999999999997E-2</v>
      </c>
      <c r="K22" s="1">
        <v>3.5999999999999997E-2</v>
      </c>
      <c r="L22" s="1">
        <v>5.6000000000000001E-2</v>
      </c>
      <c r="M22" s="1">
        <v>7.0999999999999994E-2</v>
      </c>
      <c r="N22" s="1">
        <v>6.8000000000000005E-2</v>
      </c>
      <c r="O22" s="1">
        <v>5.2999999999999999E-2</v>
      </c>
      <c r="P22" s="1">
        <v>6.0999999999999999E-2</v>
      </c>
      <c r="Q22" s="1">
        <v>0.04</v>
      </c>
      <c r="R22" s="1">
        <v>6.6000000000000003E-2</v>
      </c>
      <c r="S22" s="1">
        <v>4.4999999999999998E-2</v>
      </c>
      <c r="T22" s="1">
        <v>5.0999999999999997E-2</v>
      </c>
      <c r="U22" s="1">
        <v>9.8000000000000004E-2</v>
      </c>
      <c r="V22" s="1">
        <v>5.8000000000000003E-2</v>
      </c>
      <c r="W22" s="1">
        <v>6.0999999999999999E-2</v>
      </c>
      <c r="X22" s="1">
        <v>7.3999999999999996E-2</v>
      </c>
      <c r="Y22" s="1">
        <v>5.8999999999999997E-2</v>
      </c>
      <c r="Z22" s="1">
        <v>4.8000000000000001E-2</v>
      </c>
      <c r="AA22" s="1">
        <v>5.3999999999999999E-2</v>
      </c>
      <c r="AB22" s="1">
        <v>5.0999999999999997E-2</v>
      </c>
      <c r="AC22" s="1">
        <v>8.5999999999999993E-2</v>
      </c>
      <c r="AD22" s="1">
        <v>6.2E-2</v>
      </c>
      <c r="AE22" s="1">
        <v>5.6000000000000001E-2</v>
      </c>
      <c r="AF22" s="1">
        <v>7.8E-2</v>
      </c>
      <c r="AG22" s="1">
        <v>6.7000000000000004E-2</v>
      </c>
    </row>
    <row r="23" spans="1:33" x14ac:dyDescent="0.25">
      <c r="A23" s="17"/>
      <c r="B23" s="17"/>
      <c r="C23" s="46">
        <f>AVERAGE(D23:AG23)</f>
        <v>6.8666666666666668E-2</v>
      </c>
      <c r="D23" s="1">
        <v>0.11600000000000001</v>
      </c>
      <c r="E23" s="1">
        <v>8.5999999999999993E-2</v>
      </c>
      <c r="F23" s="1">
        <v>8.4000000000000005E-2</v>
      </c>
      <c r="G23" s="1">
        <v>5.0999999999999997E-2</v>
      </c>
      <c r="H23" s="1">
        <v>7.2999999999999995E-2</v>
      </c>
      <c r="I23" s="1">
        <v>9.4E-2</v>
      </c>
      <c r="J23" s="1">
        <v>4.1000000000000002E-2</v>
      </c>
      <c r="K23" s="1">
        <v>6.5000000000000002E-2</v>
      </c>
      <c r="L23" s="1">
        <v>7.0000000000000007E-2</v>
      </c>
      <c r="M23" s="1">
        <v>6.6000000000000003E-2</v>
      </c>
      <c r="N23" s="1">
        <v>5.2999999999999999E-2</v>
      </c>
      <c r="O23" s="1">
        <v>5.6000000000000001E-2</v>
      </c>
      <c r="P23" s="1">
        <v>6.7000000000000004E-2</v>
      </c>
      <c r="Q23" s="1">
        <v>7.4999999999999997E-2</v>
      </c>
      <c r="R23" s="1">
        <v>8.2000000000000003E-2</v>
      </c>
      <c r="S23" s="1">
        <v>6.2E-2</v>
      </c>
      <c r="T23" s="1">
        <v>7.0999999999999994E-2</v>
      </c>
      <c r="U23" s="1">
        <v>6.0999999999999999E-2</v>
      </c>
      <c r="V23" s="1">
        <v>7.2999999999999995E-2</v>
      </c>
      <c r="W23" s="1">
        <v>8.3000000000000004E-2</v>
      </c>
      <c r="X23" s="1">
        <v>4.5999999999999999E-2</v>
      </c>
      <c r="Y23" s="1">
        <v>9.1999999999999998E-2</v>
      </c>
      <c r="Z23" s="1">
        <v>5.7000000000000002E-2</v>
      </c>
      <c r="AA23" s="1">
        <v>8.3000000000000004E-2</v>
      </c>
      <c r="AB23" s="1">
        <v>5.3999999999999999E-2</v>
      </c>
      <c r="AC23" s="1">
        <v>7.0999999999999994E-2</v>
      </c>
      <c r="AD23" s="1">
        <v>6.2E-2</v>
      </c>
      <c r="AE23" s="1">
        <v>4.3999999999999997E-2</v>
      </c>
      <c r="AF23" s="1">
        <v>6.4000000000000001E-2</v>
      </c>
      <c r="AG23" s="1">
        <v>5.8000000000000003E-2</v>
      </c>
    </row>
    <row r="24" spans="1:33" x14ac:dyDescent="0.25">
      <c r="A24" s="17"/>
      <c r="B24" s="17"/>
      <c r="C24" s="46"/>
    </row>
    <row r="25" spans="1:33" x14ac:dyDescent="0.25">
      <c r="A25" s="24"/>
      <c r="B25" s="24"/>
      <c r="C25" s="47"/>
    </row>
    <row r="26" spans="1:33" x14ac:dyDescent="0.25">
      <c r="A26" s="26">
        <v>151</v>
      </c>
      <c r="B26" s="26">
        <v>17</v>
      </c>
      <c r="C26" s="48">
        <f>AVERAGE(D26:AG26)</f>
        <v>0.14370000000000002</v>
      </c>
      <c r="D26" s="1">
        <v>0.21199999999999999</v>
      </c>
      <c r="E26" s="1">
        <v>0.221</v>
      </c>
      <c r="F26" s="1">
        <v>0.20799999999999999</v>
      </c>
      <c r="G26" s="1">
        <v>0.23400000000000001</v>
      </c>
      <c r="H26" s="1">
        <v>0.17699999999999999</v>
      </c>
      <c r="I26" s="1">
        <v>0.192</v>
      </c>
      <c r="J26" s="1">
        <v>0.12</v>
      </c>
      <c r="K26" s="1">
        <v>0.14799999999999999</v>
      </c>
      <c r="L26" s="1">
        <v>0.188</v>
      </c>
      <c r="M26" s="1">
        <v>0.13400000000000001</v>
      </c>
      <c r="N26" s="1">
        <v>8.6999999999999994E-2</v>
      </c>
      <c r="O26" s="1">
        <v>0.16500000000000001</v>
      </c>
      <c r="P26" s="1">
        <v>0.107</v>
      </c>
      <c r="Q26" s="1">
        <v>0.111</v>
      </c>
      <c r="R26" s="1">
        <v>0.113</v>
      </c>
      <c r="S26" s="1">
        <v>0.184</v>
      </c>
      <c r="T26" s="1">
        <v>0.16400000000000001</v>
      </c>
      <c r="U26" s="1">
        <v>0.11700000000000001</v>
      </c>
      <c r="V26" s="1">
        <v>0.16600000000000001</v>
      </c>
      <c r="W26" s="1">
        <v>0.13700000000000001</v>
      </c>
      <c r="X26" s="1">
        <v>0.10299999999999999</v>
      </c>
      <c r="Y26" s="1">
        <v>8.5000000000000006E-2</v>
      </c>
      <c r="Z26" s="1">
        <v>0.12</v>
      </c>
      <c r="AA26" s="1">
        <v>0.14499999999999999</v>
      </c>
      <c r="AB26" s="1">
        <v>0.10299999999999999</v>
      </c>
      <c r="AC26" s="1">
        <v>0.11799999999999999</v>
      </c>
      <c r="AD26" s="1">
        <v>8.4000000000000005E-2</v>
      </c>
      <c r="AE26" s="1">
        <v>0.15</v>
      </c>
      <c r="AF26" s="1">
        <v>0.11899999999999999</v>
      </c>
      <c r="AG26" s="1">
        <v>9.9000000000000005E-2</v>
      </c>
    </row>
    <row r="27" spans="1:33" x14ac:dyDescent="0.25">
      <c r="A27" s="30"/>
      <c r="B27" s="30"/>
      <c r="C27" s="48"/>
    </row>
    <row r="28" spans="1:33" x14ac:dyDescent="0.25">
      <c r="A28" s="30"/>
      <c r="B28" s="30"/>
      <c r="C28" s="48"/>
    </row>
    <row r="29" spans="1:33" x14ac:dyDescent="0.25">
      <c r="A29" s="20"/>
      <c r="B29" s="20"/>
      <c r="C29" s="49"/>
    </row>
    <row r="30" spans="1:33" x14ac:dyDescent="0.25">
      <c r="A30" s="12">
        <v>102</v>
      </c>
      <c r="B30" s="12">
        <v>18</v>
      </c>
      <c r="C30" s="50">
        <f>AVERAGE(D30:AG30)</f>
        <v>0.10916666666666669</v>
      </c>
      <c r="D30" s="1">
        <v>0.127</v>
      </c>
      <c r="E30" s="1">
        <v>0.155</v>
      </c>
      <c r="F30" s="1">
        <v>0.11</v>
      </c>
      <c r="G30" s="1">
        <v>6.5000000000000002E-2</v>
      </c>
      <c r="H30" s="1">
        <v>6.8000000000000005E-2</v>
      </c>
      <c r="I30" s="1">
        <v>0.122</v>
      </c>
      <c r="J30" s="1">
        <v>0.11799999999999999</v>
      </c>
      <c r="K30" s="1">
        <v>0.10199999999999999</v>
      </c>
      <c r="L30" s="1">
        <v>6.8000000000000005E-2</v>
      </c>
      <c r="M30" s="1">
        <v>8.8999999999999996E-2</v>
      </c>
      <c r="N30" s="1">
        <v>0.11</v>
      </c>
      <c r="O30" s="1">
        <v>9.1999999999999998E-2</v>
      </c>
      <c r="P30" s="1">
        <v>6.4000000000000001E-2</v>
      </c>
      <c r="Q30" s="1">
        <v>0.122</v>
      </c>
      <c r="R30" s="1">
        <v>0.104</v>
      </c>
      <c r="S30" s="1">
        <v>0.104</v>
      </c>
      <c r="T30" s="1">
        <v>0.13</v>
      </c>
      <c r="U30" s="1">
        <v>0.14899999999999999</v>
      </c>
      <c r="V30" s="1">
        <v>0.128</v>
      </c>
      <c r="W30" s="1">
        <v>0.121</v>
      </c>
      <c r="X30" s="1">
        <v>0.11799999999999999</v>
      </c>
      <c r="Y30" s="1">
        <v>0.13300000000000001</v>
      </c>
      <c r="Z30" s="1">
        <v>0.105</v>
      </c>
      <c r="AA30" s="1">
        <v>7.9000000000000001E-2</v>
      </c>
      <c r="AB30" s="1">
        <v>9.8000000000000004E-2</v>
      </c>
      <c r="AC30" s="1">
        <v>0.124</v>
      </c>
      <c r="AD30" s="1">
        <v>0.112</v>
      </c>
      <c r="AE30" s="1">
        <v>0.14899999999999999</v>
      </c>
      <c r="AF30" s="1">
        <v>0.104</v>
      </c>
      <c r="AG30" s="1">
        <v>0.105</v>
      </c>
    </row>
    <row r="31" spans="1:33" x14ac:dyDescent="0.25">
      <c r="A31" s="12"/>
      <c r="B31" s="12"/>
      <c r="C31" s="50"/>
    </row>
    <row r="32" spans="1:33" x14ac:dyDescent="0.25">
      <c r="A32" s="12"/>
      <c r="B32" s="12"/>
      <c r="C32" s="50"/>
    </row>
    <row r="33" spans="1:33" x14ac:dyDescent="0.25">
      <c r="A33" s="31"/>
      <c r="B33" s="31"/>
      <c r="C33" s="51"/>
    </row>
    <row r="34" spans="1:33" x14ac:dyDescent="0.25">
      <c r="A34" s="14">
        <v>88</v>
      </c>
      <c r="B34" s="14">
        <v>11</v>
      </c>
      <c r="C34" s="52"/>
    </row>
    <row r="35" spans="1:33" x14ac:dyDescent="0.25">
      <c r="A35" s="14"/>
      <c r="B35" s="14"/>
      <c r="C35" s="52"/>
    </row>
    <row r="36" spans="1:33" x14ac:dyDescent="0.25">
      <c r="A36" s="14"/>
      <c r="B36" s="14"/>
      <c r="C36" s="52"/>
    </row>
    <row r="37" spans="1:33" x14ac:dyDescent="0.25">
      <c r="A37" s="32"/>
      <c r="B37" s="32"/>
      <c r="C37" s="53"/>
    </row>
    <row r="38" spans="1:33" x14ac:dyDescent="0.25">
      <c r="A38" s="21">
        <v>75</v>
      </c>
      <c r="B38" s="21">
        <v>19</v>
      </c>
      <c r="C38" s="54">
        <f>AVERAGE(D38:AG38)</f>
        <v>7.7833333333333352E-2</v>
      </c>
      <c r="D38" s="1">
        <v>0.08</v>
      </c>
      <c r="E38" s="1">
        <v>7.2999999999999995E-2</v>
      </c>
      <c r="F38" s="1">
        <v>7.1999999999999995E-2</v>
      </c>
      <c r="G38" s="1">
        <v>6.2E-2</v>
      </c>
      <c r="H38" s="1">
        <v>7.0999999999999994E-2</v>
      </c>
      <c r="I38" s="1">
        <v>6.5000000000000002E-2</v>
      </c>
      <c r="J38" s="1">
        <v>8.5000000000000006E-2</v>
      </c>
      <c r="K38" s="1">
        <v>7.9000000000000001E-2</v>
      </c>
      <c r="L38" s="1">
        <v>0.13900000000000001</v>
      </c>
      <c r="M38" s="1">
        <v>8.8999999999999996E-2</v>
      </c>
      <c r="N38" s="1">
        <v>7.9000000000000001E-2</v>
      </c>
      <c r="O38" s="1">
        <v>8.1000000000000003E-2</v>
      </c>
      <c r="P38" s="1">
        <v>6.9000000000000006E-2</v>
      </c>
      <c r="Q38" s="1">
        <v>8.2000000000000003E-2</v>
      </c>
      <c r="R38" s="1">
        <v>5.7000000000000002E-2</v>
      </c>
      <c r="S38" s="1">
        <v>7.8E-2</v>
      </c>
      <c r="T38" s="1">
        <v>5.7000000000000002E-2</v>
      </c>
      <c r="U38" s="1">
        <v>6.9000000000000006E-2</v>
      </c>
      <c r="V38" s="1">
        <v>0.104</v>
      </c>
      <c r="W38" s="1">
        <v>8.5999999999999993E-2</v>
      </c>
      <c r="X38" s="1">
        <v>5.8000000000000003E-2</v>
      </c>
      <c r="Y38" s="1">
        <v>0.1</v>
      </c>
      <c r="Z38" s="1">
        <v>8.5999999999999993E-2</v>
      </c>
      <c r="AA38" s="1">
        <v>9.7000000000000003E-2</v>
      </c>
      <c r="AB38" s="1">
        <v>0.105</v>
      </c>
      <c r="AC38" s="1">
        <v>6.6000000000000003E-2</v>
      </c>
      <c r="AD38" s="1">
        <v>4.3999999999999997E-2</v>
      </c>
      <c r="AE38" s="1">
        <v>0.06</v>
      </c>
      <c r="AF38" s="1">
        <v>7.4999999999999997E-2</v>
      </c>
      <c r="AG38" s="1">
        <v>6.7000000000000004E-2</v>
      </c>
    </row>
    <row r="39" spans="1:33" x14ac:dyDescent="0.25">
      <c r="A39" s="21"/>
      <c r="B39" s="21"/>
      <c r="C39" s="22"/>
    </row>
    <row r="40" spans="1:33" x14ac:dyDescent="0.25">
      <c r="A40" s="21"/>
      <c r="B40" s="21"/>
      <c r="C40" s="22"/>
    </row>
    <row r="41" spans="1:33" x14ac:dyDescent="0.25">
      <c r="A41" s="33"/>
      <c r="B41" s="33"/>
      <c r="C41" s="34"/>
    </row>
    <row r="42" spans="1:33" ht="15.75" thickBot="1" x14ac:dyDescent="0.3"/>
    <row r="43" spans="1:33" x14ac:dyDescent="0.25">
      <c r="B43" s="57" t="s">
        <v>15</v>
      </c>
      <c r="C43" s="58">
        <f>AVERAGE(C10:C38)</f>
        <v>8.6816666666666695E-2</v>
      </c>
      <c r="D43" s="59" t="s">
        <v>29</v>
      </c>
      <c r="E43" s="56"/>
    </row>
    <row r="44" spans="1:33" ht="15.75" thickBot="1" x14ac:dyDescent="0.3">
      <c r="B44" s="60" t="s">
        <v>16</v>
      </c>
      <c r="C44" s="61">
        <f>STDEV(C10:C38)/SQRT(COUNT(C10:C38))</f>
        <v>1.3543394590612677E-2</v>
      </c>
      <c r="D44" s="6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spines</vt:lpstr>
      <vt:lpstr>ossicles</vt:lpstr>
      <vt:lpstr>pitted morphology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Holtmann</dc:creator>
  <cp:lastModifiedBy>Basse</cp:lastModifiedBy>
  <cp:lastPrinted>2011-11-23T13:32:58Z</cp:lastPrinted>
  <dcterms:created xsi:type="dcterms:W3CDTF">2011-08-30T11:26:01Z</dcterms:created>
  <dcterms:modified xsi:type="dcterms:W3CDTF">2013-12-10T09:51:24Z</dcterms:modified>
</cp:coreProperties>
</file>