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<sst xmlns="http://schemas.openxmlformats.org/spreadsheetml/2006/main" count="316" uniqueCount="289">
  <si>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</si>
  <si>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</si>
  <si>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</si>
  <si>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</si>
  <si>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</si>
  <si>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</si>
  <si>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</si>
  <si>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</si>
  <si>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</si>
  <si>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</si>
  <si>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</si>
  <si>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</si>
  <si>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</si>
  <si>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</si>
  <si>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</si>
  <si>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</si>
  <si>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</si>
  <si>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</si>
  <si>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</si>
  <si>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</si>
  <si>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</si>
  <si>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</si>
  <si>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</si>
  <si>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</si>
  <si>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</si>
  <si>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</si>
  <si>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</si>
  <si>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</si>
  <si>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</si>
  <si>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</si>
  <si>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</si>
  <si>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</si>
  <si>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</si>
  <si>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</si>
  <si>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</si>
  <si>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</si>
  <si>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</si>
  <si>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</si>
  <si>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</si>
  <si>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</si>
  <si>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</si>
  <si>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</si>
  <si>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</si>
  <si>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</si>
  <si>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</si>
  <si>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</si>
  <si>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</si>
  <si>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</si>
  <si>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</si>
  <si>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</si>
  <si>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</si>
  <si>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</si>
  <si>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</si>
  <si>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</si>
  <si>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</si>
  <si>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</si>
  <si>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</si>
  <si>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</si>
  <si>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</si>
  <si>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</si>
  <si>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</si>
  <si>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</si>
  <si>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</si>
  <si>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</si>
  <si>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</si>
  <si>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 a Thallus-1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</si>
  <si>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</si>
  <si>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</si>
  <si>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</si>
  <si>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</si>
  <si>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</si>
  <si>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</si>
  <si>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</si>
  <si>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</si>
  <si>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</si>
  <si>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</si>
  <si>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</si>
  <si>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</si>
  <si>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</si>
  <si>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</si>
  <si>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</si>
  <si>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</si>
  <si>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</si>
  <si>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</si>
  <si>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</si>
  <si>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</si>
  <si>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17:02:08</t>
  </si>
  <si>
    <t>   17:02:20</t>
  </si>
  <si>
    <t>change data input according to column N</t>
  </si>
  <si>
    <t>   17:02:30</t>
  </si>
  <si>
    <t>   17:02:40</t>
  </si>
  <si>
    <t>   17:02:50</t>
  </si>
  <si>
    <t>   17:03:00</t>
  </si>
  <si>
    <t>   17:03:10</t>
  </si>
  <si>
    <t>   17:03:20</t>
  </si>
  <si>
    <t>   17:03:30</t>
  </si>
  <si>
    <t>   17:03:40</t>
  </si>
  <si>
    <t>   17:03:50</t>
  </si>
  <si>
    <t>   17:04:00</t>
  </si>
  <si>
    <t>   17:04:10</t>
  </si>
  <si>
    <t>   17:04:20</t>
  </si>
  <si>
    <t>   17:04:30</t>
  </si>
  <si>
    <t>   17:04:40</t>
  </si>
  <si>
    <t>   17:04:50</t>
  </si>
  <si>
    <t>   17:05:00</t>
  </si>
  <si>
    <t>   17:05:10</t>
  </si>
  <si>
    <t>   17:05:20</t>
  </si>
  <si>
    <t>   17:05:30</t>
  </si>
  <si>
    <t>   17:05:40</t>
  </si>
  <si>
    <t>regression formula</t>
  </si>
  <si>
    <t>time</t>
  </si>
  <si>
    <t>   17:05:50</t>
  </si>
  <si>
    <t>value for T=26 min.</t>
  </si>
  <si>
    <t>T11</t>
  </si>
  <si>
    <t>   17:06:00</t>
  </si>
  <si>
    <t>value for T=1 min.</t>
  </si>
  <si>
    <t>T1</t>
  </si>
  <si>
    <t>   17:06:10</t>
  </si>
  <si>
    <t>difference between T25 and T1</t>
  </si>
  <si>
    <t>10minutes</t>
  </si>
  <si>
    <t>   17:06:20</t>
  </si>
  <si>
    <t>calculate from regression curve values for 10 minutes of photosynthesis or respiration</t>
  </si>
  <si>
    <t>   17:06:30</t>
  </si>
  <si>
    <t>   17:06:40</t>
  </si>
  <si>
    <t>   17:06:50</t>
  </si>
  <si>
    <t>   17:07:00</t>
  </si>
  <si>
    <t>   17:07:10</t>
  </si>
  <si>
    <t>   17:07:20</t>
  </si>
  <si>
    <t>   17:07:30</t>
  </si>
  <si>
    <t>   17:07:40</t>
  </si>
  <si>
    <t>   17:07:50</t>
  </si>
  <si>
    <t>   17:08:00</t>
  </si>
  <si>
    <t>   17:08:10</t>
  </si>
  <si>
    <t>   17:08:20</t>
  </si>
  <si>
    <t>   17:08:30</t>
  </si>
  <si>
    <t>   17:08:40</t>
  </si>
  <si>
    <t>   17:08:49</t>
  </si>
  <si>
    <t>   17:08:59</t>
  </si>
  <si>
    <t>   17:09:09</t>
  </si>
  <si>
    <t>   17:09:19</t>
  </si>
  <si>
    <t>   17:09:29</t>
  </si>
  <si>
    <t>   17:09:39</t>
  </si>
  <si>
    <t>   17:09:49</t>
  </si>
  <si>
    <t>   17:09:59</t>
  </si>
  <si>
    <t>   17:10:09</t>
  </si>
  <si>
    <t>   17:10:19</t>
  </si>
  <si>
    <t>   17:10:30</t>
  </si>
  <si>
    <t>   17:10:40</t>
  </si>
  <si>
    <t>   17:10:50</t>
  </si>
  <si>
    <t>   17:11:00</t>
  </si>
  <si>
    <t>   17:11:10</t>
  </si>
  <si>
    <t>   17:11:20</t>
  </si>
  <si>
    <t>   17:11:30</t>
  </si>
  <si>
    <t>   17:11:40</t>
  </si>
  <si>
    <t>   17:11:50</t>
  </si>
  <si>
    <t>   17:12:00</t>
  </si>
  <si>
    <t>   17:12:10</t>
  </si>
  <si>
    <t>   17:12:20</t>
  </si>
  <si>
    <t>   17:12:30</t>
  </si>
  <si>
    <t>   17:12:40</t>
  </si>
  <si>
    <t>   17:12:50</t>
  </si>
  <si>
    <t>   17:13:00</t>
  </si>
  <si>
    <t>   17:13:10</t>
  </si>
  <si>
    <t>   17:13:20</t>
  </si>
  <si>
    <t>   17:13:30</t>
  </si>
  <si>
    <t>   17:13:40</t>
  </si>
  <si>
    <t>   17:13:50</t>
  </si>
  <si>
    <t>   17:14:00</t>
  </si>
  <si>
    <t>   17:14:10</t>
  </si>
  <si>
    <t>   17:14:20</t>
  </si>
  <si>
    <t>   17:14:30</t>
  </si>
  <si>
    <t>   17:14:40</t>
  </si>
  <si>
    <t>   17:14:50</t>
  </si>
  <si>
    <t>   17:15:00</t>
  </si>
  <si>
    <t>   17:15:10</t>
  </si>
  <si>
    <t>   17:15:20</t>
  </si>
  <si>
    <t>   17:15:30</t>
  </si>
  <si>
    <t>   17:15:40</t>
  </si>
  <si>
    <t>   17:15:50</t>
  </si>
  <si>
    <t>   17:16:00</t>
  </si>
  <si>
    <t>   17:16:10</t>
  </si>
  <si>
    <t>   17:16:20</t>
  </si>
  <si>
    <t>   17:16:30</t>
  </si>
  <si>
    <t>   17:16:40</t>
  </si>
  <si>
    <t>   17:16:50</t>
  </si>
  <si>
    <t>   17:17:00</t>
  </si>
  <si>
    <t>   17:17:10</t>
  </si>
  <si>
    <t>   17:17:20</t>
  </si>
  <si>
    <t>   17:17:30</t>
  </si>
  <si>
    <t>   17:17:40</t>
  </si>
  <si>
    <t>   17:17:50</t>
  </si>
  <si>
    <t>   17:18:00</t>
  </si>
  <si>
    <t>   17:18:10</t>
  </si>
  <si>
    <t>   17:18:20</t>
  </si>
  <si>
    <t>   17:18:30</t>
  </si>
  <si>
    <t>   17:18:40</t>
  </si>
  <si>
    <t>   17:18:50</t>
  </si>
  <si>
    <t>   17:19:00</t>
  </si>
  <si>
    <t>   17:19:10</t>
  </si>
  <si>
    <t>   17:19:20</t>
  </si>
  <si>
    <t>   17:19:30</t>
  </si>
  <si>
    <t>   17:19:40</t>
  </si>
  <si>
    <t>   17:19:50</t>
  </si>
  <si>
    <t>   17:20:00</t>
  </si>
  <si>
    <t>   17:20:10</t>
  </si>
  <si>
    <t>   17:20:20</t>
  </si>
  <si>
    <t>   17:20:29</t>
  </si>
  <si>
    <t>   17:20:39</t>
  </si>
  <si>
    <t>   17:20:49</t>
  </si>
  <si>
    <t>   17:20:59</t>
  </si>
  <si>
    <t>   17:21:09</t>
  </si>
  <si>
    <t>   17:21:19</t>
  </si>
  <si>
    <t>   17:21:29</t>
  </si>
  <si>
    <t>   17:21:39</t>
  </si>
  <si>
    <t>   17:21:49</t>
  </si>
  <si>
    <t>   17:22:00</t>
  </si>
  <si>
    <t>   17:22:10</t>
  </si>
  <si>
    <t>   17:22:20</t>
  </si>
  <si>
    <t>   17:22:30</t>
  </si>
  <si>
    <t>   17:22:40</t>
  </si>
  <si>
    <t>   17:22:50</t>
  </si>
  <si>
    <t>   17:23:00</t>
  </si>
  <si>
    <t>   17:23:10</t>
  </si>
  <si>
    <t>   17:23:20</t>
  </si>
  <si>
    <t>   17:23:30</t>
  </si>
  <si>
    <t>   17:23:40</t>
  </si>
  <si>
    <t>   17:23:50</t>
  </si>
  <si>
    <t>   17:24:00</t>
  </si>
  <si>
    <t>   17:24:10</t>
  </si>
  <si>
    <t>   17:24:20</t>
  </si>
  <si>
    <t>   17:24:30</t>
  </si>
  <si>
    <t>   17:24:40</t>
  </si>
  <si>
    <t>   17:24:50</t>
  </si>
  <si>
    <t>   17:25:00</t>
  </si>
  <si>
    <t>   17:25:10</t>
  </si>
  <si>
    <t>   17:25:20</t>
  </si>
  <si>
    <t>   17:25:30</t>
  </si>
  <si>
    <t>   17:25:40</t>
  </si>
  <si>
    <t>   17:25:50</t>
  </si>
  <si>
    <t>   17:26:00</t>
  </si>
  <si>
    <t>   17:26:10</t>
  </si>
  <si>
    <t>   17:26:20</t>
  </si>
  <si>
    <t>   17:26:30</t>
  </si>
  <si>
    <t>   17:26:40</t>
  </si>
  <si>
    <t>   17:26:50</t>
  </si>
  <si>
    <t>   17:27:00</t>
  </si>
  <si>
    <t>   17:27:10</t>
  </si>
  <si>
    <t>   17:27:20</t>
  </si>
  <si>
    <t>   17:27:30</t>
  </si>
  <si>
    <t>   17:27:40</t>
  </si>
  <si>
    <t>   17:27:50</t>
  </si>
  <si>
    <t>   17:28:00</t>
  </si>
  <si>
    <t>   17:28:10</t>
  </si>
  <si>
    <t>   17:28:20</t>
  </si>
  <si>
    <t>   17:28:30</t>
  </si>
  <si>
    <t>   17:28:40</t>
  </si>
  <si>
    <t>   17:28:50</t>
  </si>
  <si>
    <t>   17:29:00</t>
  </si>
  <si>
    <t>   17:29:10</t>
  </si>
  <si>
    <t>   17:29:20</t>
  </si>
  <si>
    <t>   17:29:30</t>
  </si>
  <si>
    <t>   17:29:40</t>
  </si>
  <si>
    <t>   17:29:50</t>
  </si>
  <si>
    <t>   17:30:00</t>
  </si>
  <si>
    <t>   17:30:10</t>
  </si>
  <si>
    <t>   17:30:20</t>
  </si>
  <si>
    <t>   17:30:30</t>
  </si>
  <si>
    <t>   17:30:40</t>
  </si>
  <si>
    <t>   17:30:50</t>
  </si>
  <si>
    <t>   17:31:00</t>
  </si>
  <si>
    <t>   17:31:10</t>
  </si>
  <si>
    <t>   17:31:20</t>
  </si>
  <si>
    <t>   17:31:30</t>
  </si>
  <si>
    <t>   17:31:40</t>
  </si>
  <si>
    <t>   17:31:50</t>
  </si>
  <si>
    <t>   17:31:59</t>
  </si>
  <si>
    <t>   17:32:09</t>
  </si>
  <si>
    <t>   17:32:19</t>
  </si>
  <si>
    <t>   17:32:29</t>
  </si>
  <si>
    <t>   17:32:39</t>
  </si>
  <si>
    <t>   17:32:49</t>
  </si>
  <si>
    <t>   17:32:59</t>
  </si>
  <si>
    <t>   17:33:09</t>
  </si>
  <si>
    <t>   17:33:19</t>
  </si>
  <si>
    <t>   17:33:29</t>
  </si>
  <si>
    <t>   17:33:40</t>
  </si>
  <si>
    <t>   17:33:50</t>
  </si>
  <si>
    <t>   17:34:00</t>
  </si>
  <si>
    <t>   17:34:10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</si>
</sst>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8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9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20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2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3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3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4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7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values'!$N$154:$N$213</c:f>
              <c:numCache>
                <c:formatCode>General</c:formatCode>
                <c:ptCount val="60"/>
                <c:pt idx="0">
                  <c:v>243.901012932096</c:v>
                </c:pt>
                <c:pt idx="1">
                  <c:v>243.465632692607</c:v>
                </c:pt>
                <c:pt idx="2">
                  <c:v>243.244402629298</c:v>
                </c:pt>
                <c:pt idx="3">
                  <c:v>244.77158231817</c:v>
                </c:pt>
                <c:pt idx="4">
                  <c:v>244.334107808028</c:v>
                </c:pt>
                <c:pt idx="5">
                  <c:v>243.244402629298</c:v>
                </c:pt>
                <c:pt idx="6">
                  <c:v>244.11571241393</c:v>
                </c:pt>
                <c:pt idx="7">
                  <c:v>244.990662060295</c:v>
                </c:pt>
                <c:pt idx="8">
                  <c:v>243.02714157567</c:v>
                </c:pt>
                <c:pt idx="9">
                  <c:v>243.461889929343</c:v>
                </c:pt>
                <c:pt idx="10">
                  <c:v>245.6492750017</c:v>
                </c:pt>
                <c:pt idx="11">
                  <c:v>244.552731005177</c:v>
                </c:pt>
                <c:pt idx="12">
                  <c:v>243.897544510578</c:v>
                </c:pt>
                <c:pt idx="13">
                  <c:v>246.97271098676</c:v>
                </c:pt>
                <c:pt idx="14">
                  <c:v>246.089498207387</c:v>
                </c:pt>
                <c:pt idx="15">
                  <c:v>245.429508087542</c:v>
                </c:pt>
                <c:pt idx="16">
                  <c:v>246.530642690413</c:v>
                </c:pt>
                <c:pt idx="17">
                  <c:v>248.304484235388</c:v>
                </c:pt>
                <c:pt idx="18">
                  <c:v>246.751561203112</c:v>
                </c:pt>
                <c:pt idx="19">
                  <c:v>245.869271603064</c:v>
                </c:pt>
                <c:pt idx="20">
                  <c:v>247.415705640388</c:v>
                </c:pt>
                <c:pt idx="21">
                  <c:v>246.97271098676</c:v>
                </c:pt>
                <c:pt idx="22">
                  <c:v>249.420713866473</c:v>
                </c:pt>
                <c:pt idx="23">
                  <c:v>248.527261854622</c:v>
                </c:pt>
                <c:pt idx="24">
                  <c:v>248.082607983003</c:v>
                </c:pt>
                <c:pt idx="25">
                  <c:v>247.637551148358</c:v>
                </c:pt>
                <c:pt idx="26">
                  <c:v>248.304484235388</c:v>
                </c:pt>
                <c:pt idx="27">
                  <c:v>245.648339667985</c:v>
                </c:pt>
                <c:pt idx="28">
                  <c:v>248.751388095142</c:v>
                </c:pt>
                <c:pt idx="29">
                  <c:v>246.751561203112</c:v>
                </c:pt>
                <c:pt idx="30">
                  <c:v>248.527261854622</c:v>
                </c:pt>
                <c:pt idx="31">
                  <c:v>250.317927858098</c:v>
                </c:pt>
                <c:pt idx="32">
                  <c:v>245.6492750017</c:v>
                </c:pt>
                <c:pt idx="33">
                  <c:v>250.542821600512</c:v>
                </c:pt>
                <c:pt idx="34">
                  <c:v>249.644663868329</c:v>
                </c:pt>
                <c:pt idx="35">
                  <c:v>249.86884931759</c:v>
                </c:pt>
                <c:pt idx="36">
                  <c:v>248.97351890826</c:v>
                </c:pt>
                <c:pt idx="37">
                  <c:v>249.420713866473</c:v>
                </c:pt>
                <c:pt idx="38">
                  <c:v>249.420713866473</c:v>
                </c:pt>
                <c:pt idx="39">
                  <c:v>249.644663868329</c:v>
                </c:pt>
                <c:pt idx="40">
                  <c:v>249.420713866473</c:v>
                </c:pt>
                <c:pt idx="41">
                  <c:v>251.897167257884</c:v>
                </c:pt>
                <c:pt idx="42">
                  <c:v>251.21892463417</c:v>
                </c:pt>
                <c:pt idx="43">
                  <c:v>251.670848103727</c:v>
                </c:pt>
                <c:pt idx="44">
                  <c:v>247.637551148358</c:v>
                </c:pt>
                <c:pt idx="45">
                  <c:v>248.750273304822</c:v>
                </c:pt>
                <c:pt idx="46">
                  <c:v>251.4447673388</c:v>
                </c:pt>
                <c:pt idx="47">
                  <c:v>251.670848103727</c:v>
                </c:pt>
                <c:pt idx="48">
                  <c:v>251.670848103727</c:v>
                </c:pt>
                <c:pt idx="49">
                  <c:v>252.577558352815</c:v>
                </c:pt>
                <c:pt idx="50">
                  <c:v>252.577558352815</c:v>
                </c:pt>
                <c:pt idx="51">
                  <c:v>255.090851725361</c:v>
                </c:pt>
                <c:pt idx="52">
                  <c:v>253.716342146528</c:v>
                </c:pt>
                <c:pt idx="53">
                  <c:v>251.897167257884</c:v>
                </c:pt>
                <c:pt idx="54">
                  <c:v>251.4447673388</c:v>
                </c:pt>
                <c:pt idx="55">
                  <c:v>255.320786544175</c:v>
                </c:pt>
                <c:pt idx="56">
                  <c:v>253.260106842176</c:v>
                </c:pt>
                <c:pt idx="57">
                  <c:v>251.670848103727</c:v>
                </c:pt>
                <c:pt idx="58">
                  <c:v>257.633595431915</c:v>
                </c:pt>
                <c:pt idx="59">
                  <c:v>254.173542943545</c:v>
                </c:pt>
              </c:numCache>
            </c:numRef>
          </c:yVal>
        </c:ser>
        <c:axId val="1103456"/>
        <c:axId val="7900036"/>
      </c:scatterChart>
      <c:valAx>
        <c:axId val="11034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7900036"/>
        <c:crossesAt val="0"/>
      </c:valAx>
      <c:valAx>
        <c:axId val="7900036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103456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5788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I8" activeCellId="0" pane="topLeft" sqref="I8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17.6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416.161951545481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86.9778478730055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865.600196713921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649.255334238851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32.716811974461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32.716811974461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1022.40037420191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1.61283489099082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0.0376804033565615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1.03004962011164E-005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-0.00228297277564591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-0.833864461931058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1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T14" activeCellId="0" pane="topLeft" sqref="T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4.2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2.12150786379944E-005</v>
      </c>
    </row>
    <row collapsed="false" customFormat="false" customHeight="true" hidden="false" ht="14.2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1.61333783171001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0.0376421033565615</v>
      </c>
      <c r="I14" s="93" t="s">
        <v>49</v>
      </c>
      <c r="J14" s="50" t="n">
        <f aca="false">$D$16/$D$14*$H$14+$D$16/$D$14*1/$B$16*$H$14-$B$13*1/$B$16*$H$14-$H$14+$B$13*$H$14</f>
        <v>0.0046626028285965</v>
      </c>
      <c r="N14" s="94"/>
      <c r="O14" s="95"/>
      <c r="P14" s="96" t="s">
        <v>62</v>
      </c>
      <c r="Q14" s="96"/>
      <c r="R14" s="58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7"/>
      <c r="H15" s="49"/>
      <c r="I15" s="93" t="s">
        <v>50</v>
      </c>
      <c r="J15" s="50" t="n">
        <f aca="false">$D$16/$D$14-1</f>
        <v>-0.657127730109306</v>
      </c>
      <c r="N15" s="94"/>
      <c r="O15" s="94"/>
      <c r="P15" s="98" t="s">
        <v>63</v>
      </c>
      <c r="Q15" s="99" t="s">
        <v>64</v>
      </c>
      <c r="R15" s="100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1" t="s">
        <v>42</v>
      </c>
      <c r="D16" s="102" t="n">
        <f aca="false">TAN(E21*PI()/180)</f>
        <v>0.55316880445894</v>
      </c>
      <c r="E16" s="103"/>
      <c r="F16" s="104"/>
      <c r="G16" s="103"/>
      <c r="H16" s="104"/>
      <c r="I16" s="105" t="s">
        <v>51</v>
      </c>
      <c r="J16" s="55" t="n">
        <f aca="false">(B10-0.03)/1.805</f>
        <v>17.8227146814404</v>
      </c>
      <c r="P16" s="106" t="n">
        <v>0.026</v>
      </c>
      <c r="Q16" s="107" t="n">
        <v>0.0715</v>
      </c>
      <c r="R16" s="108" t="n">
        <v>0.025908</v>
      </c>
    </row>
    <row collapsed="false" customFormat="false" customHeight="false" hidden="false" ht="12.75" outlineLevel="0" r="17">
      <c r="A17" s="80"/>
      <c r="B17" s="1"/>
      <c r="C17" s="109"/>
      <c r="D17" s="110"/>
      <c r="E17" s="94"/>
      <c r="F17" s="94"/>
      <c r="G17" s="94"/>
      <c r="H17" s="94"/>
      <c r="I17" s="111"/>
      <c r="J17" s="94"/>
      <c r="K17" s="112"/>
      <c r="L17" s="112"/>
      <c r="M17" s="112"/>
      <c r="N17" s="112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09"/>
      <c r="D18" s="110"/>
      <c r="E18" s="94"/>
      <c r="F18" s="94"/>
      <c r="G18" s="94"/>
      <c r="H18" s="94"/>
      <c r="I18" s="82" t="s">
        <v>67</v>
      </c>
      <c r="J18" s="94"/>
      <c r="K18" s="112"/>
      <c r="L18" s="112"/>
      <c r="M18" s="112"/>
      <c r="N18" s="112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3"/>
      <c r="R19" s="58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4" t="s">
        <v>79</v>
      </c>
      <c r="N20" s="109" t="s">
        <v>80</v>
      </c>
      <c r="P20" s="115" t="s">
        <v>81</v>
      </c>
      <c r="Q20" s="116" t="s">
        <v>82</v>
      </c>
      <c r="R20" s="116" t="s">
        <v>83</v>
      </c>
      <c r="S20" s="116" t="s">
        <v>84</v>
      </c>
      <c r="T20" s="117" t="s">
        <v>85</v>
      </c>
    </row>
    <row collapsed="false" customFormat="false" customHeight="false" hidden="false" ht="13.5" outlineLevel="0" r="21">
      <c r="A21" s="118" t="n">
        <v>40402</v>
      </c>
      <c r="B21" s="0" t="s">
        <v>86</v>
      </c>
      <c r="C21" s="0" t="n">
        <v>0</v>
      </c>
      <c r="D21" s="0" t="n">
        <v>292.618</v>
      </c>
      <c r="E21" s="0" t="n">
        <v>28.95</v>
      </c>
      <c r="F21" s="0" t="n">
        <v>2983</v>
      </c>
      <c r="G21" s="0" t="n">
        <v>17.5</v>
      </c>
      <c r="I21" s="119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97.5963590972165</v>
      </c>
      <c r="J21" s="120" t="n">
        <f aca="false">I21*20.9/100</f>
        <v>20.3976390513182</v>
      </c>
      <c r="K21" s="82" t="n">
        <f aca="false">($B$9-EXP(52.57-6690.9/(273.15+G21)-4.681*LN(273.15+G21)))*I21/100*0.2095</f>
        <v>203.022460909351</v>
      </c>
      <c r="L21" s="82" t="n">
        <f aca="false">K21/1.33322</f>
        <v>152.279789464118</v>
      </c>
      <c r="M21" s="119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7.68714227119927</v>
      </c>
      <c r="N21" s="119" t="n">
        <f aca="false">M21*31.25</f>
        <v>240.223195974977</v>
      </c>
      <c r="O21" s="94"/>
      <c r="P21" s="121" t="n">
        <f aca="false">Q45</f>
        <v>10.992</v>
      </c>
      <c r="Q21" s="122" t="n">
        <f aca="false">P21*(6)</f>
        <v>65.9519999999999</v>
      </c>
      <c r="R21" s="123" t="n">
        <f aca="false">((Q21/1000)*(P16*1000))</f>
        <v>1.714752</v>
      </c>
      <c r="S21" s="124" t="n">
        <f aca="false">R21/Q16</f>
        <v>23.9825454545454</v>
      </c>
      <c r="T21" s="125" t="n">
        <f aca="false">R21/R16</f>
        <v>66.186197313571</v>
      </c>
    </row>
    <row collapsed="false" customFormat="false" customHeight="true" hidden="false" ht="12.75" outlineLevel="0" r="22">
      <c r="A22" s="118" t="n">
        <v>40402</v>
      </c>
      <c r="B22" s="0" t="s">
        <v>87</v>
      </c>
      <c r="C22" s="0" t="n">
        <v>0.201</v>
      </c>
      <c r="D22" s="0" t="n">
        <v>288.477</v>
      </c>
      <c r="E22" s="0" t="n">
        <v>29.11</v>
      </c>
      <c r="F22" s="0" t="n">
        <v>2972</v>
      </c>
      <c r="G22" s="0" t="n">
        <v>17.5</v>
      </c>
      <c r="I22" s="119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96.2151970421231</v>
      </c>
      <c r="J22" s="120" t="n">
        <f aca="false">I22*20.9/100</f>
        <v>20.1089761818037</v>
      </c>
      <c r="K22" s="82" t="n">
        <f aca="false">($B$9-EXP(52.57-6690.9/(273.15+G22)-4.681*LN(273.15+G22)))*I22/100*0.2095</f>
        <v>200.149332014651</v>
      </c>
      <c r="L22" s="82" t="n">
        <f aca="false">K22/1.33322</f>
        <v>150.124759615556</v>
      </c>
      <c r="M22" s="119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7.57835553657826</v>
      </c>
      <c r="N22" s="119" t="n">
        <f aca="false">M22*31.25</f>
        <v>236.823610518071</v>
      </c>
      <c r="P22" s="126" t="s">
        <v>88</v>
      </c>
      <c r="Q22" s="126"/>
      <c r="R22" s="126"/>
      <c r="S22" s="126"/>
    </row>
    <row collapsed="false" customFormat="false" customHeight="false" hidden="false" ht="12.75" outlineLevel="0" r="23">
      <c r="A23" s="118" t="n">
        <v>40402</v>
      </c>
      <c r="B23" s="0" t="s">
        <v>89</v>
      </c>
      <c r="C23" s="0" t="n">
        <v>0.368</v>
      </c>
      <c r="D23" s="0" t="n">
        <v>295.769</v>
      </c>
      <c r="E23" s="0" t="n">
        <v>28.83</v>
      </c>
      <c r="F23" s="0" t="n">
        <v>2971</v>
      </c>
      <c r="G23" s="0" t="n">
        <v>17.5</v>
      </c>
      <c r="I23" s="119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98.6473527095821</v>
      </c>
      <c r="J23" s="120" t="n">
        <f aca="false">I23*20.9/100</f>
        <v>20.6172967163026</v>
      </c>
      <c r="K23" s="82" t="n">
        <f aca="false">($B$9-EXP(52.57-6690.9/(273.15+G23)-4.681*LN(273.15+G23)))*I23/100*0.2095</f>
        <v>205.208764902207</v>
      </c>
      <c r="L23" s="82" t="n">
        <f aca="false">K23/1.33322</f>
        <v>153.919656847487</v>
      </c>
      <c r="M23" s="119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7.76992340667511</v>
      </c>
      <c r="N23" s="119" t="n">
        <f aca="false">M23*31.25</f>
        <v>242.810106458597</v>
      </c>
      <c r="P23" s="58"/>
      <c r="Q23" s="58"/>
      <c r="R23" s="58"/>
    </row>
    <row collapsed="false" customFormat="false" customHeight="false" hidden="false" ht="12.75" outlineLevel="0" r="24">
      <c r="A24" s="118" t="n">
        <v>40402</v>
      </c>
      <c r="B24" s="0" t="s">
        <v>90</v>
      </c>
      <c r="C24" s="0" t="n">
        <v>0.535</v>
      </c>
      <c r="D24" s="0" t="n">
        <v>290.797</v>
      </c>
      <c r="E24" s="0" t="n">
        <v>29.02</v>
      </c>
      <c r="F24" s="0" t="n">
        <v>2967</v>
      </c>
      <c r="G24" s="0" t="n">
        <v>17.5</v>
      </c>
      <c r="I24" s="119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96.9892897938666</v>
      </c>
      <c r="J24" s="120" t="n">
        <f aca="false">I24*20.9/100</f>
        <v>20.2707615669181</v>
      </c>
      <c r="K24" s="82" t="n">
        <f aca="false">($B$9-EXP(52.57-6690.9/(273.15+G24)-4.681*LN(273.15+G24)))*I24/100*0.2095</f>
        <v>201.759619702479</v>
      </c>
      <c r="L24" s="82" t="n">
        <f aca="false">K24/1.33322</f>
        <v>151.332578045993</v>
      </c>
      <c r="M24" s="119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7.6393266749363</v>
      </c>
      <c r="N24" s="119" t="n">
        <f aca="false">M24*31.25</f>
        <v>238.728958591759</v>
      </c>
      <c r="P24" s="58"/>
      <c r="Q24" s="58"/>
      <c r="R24" s="58"/>
    </row>
    <row collapsed="false" customFormat="false" customHeight="false" hidden="false" ht="12.75" outlineLevel="0" r="25">
      <c r="A25" s="118" t="n">
        <v>40402</v>
      </c>
      <c r="B25" s="0" t="s">
        <v>91</v>
      </c>
      <c r="C25" s="0" t="n">
        <v>0.702</v>
      </c>
      <c r="D25" s="0" t="n">
        <v>291.316</v>
      </c>
      <c r="E25" s="0" t="n">
        <v>29</v>
      </c>
      <c r="F25" s="0" t="n">
        <v>2969</v>
      </c>
      <c r="G25" s="0" t="n">
        <v>17.5</v>
      </c>
      <c r="I25" s="119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97.1622897559396</v>
      </c>
      <c r="J25" s="120" t="n">
        <f aca="false">I25*20.9/100</f>
        <v>20.3069185589914</v>
      </c>
      <c r="K25" s="82" t="n">
        <f aca="false">($B$9-EXP(52.57-6690.9/(273.15+G25)-4.681*LN(273.15+G25)))*I25/100*0.2095</f>
        <v>202.119498681185</v>
      </c>
      <c r="L25" s="82" t="n">
        <f aca="false">K25/1.33322</f>
        <v>151.602510224258</v>
      </c>
      <c r="M25" s="119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7.65295295499089</v>
      </c>
      <c r="N25" s="119" t="n">
        <f aca="false">M25*31.25</f>
        <v>239.154779843465</v>
      </c>
      <c r="P25" s="58"/>
      <c r="Q25" s="58"/>
      <c r="R25" s="58"/>
    </row>
    <row collapsed="false" customFormat="false" customHeight="false" hidden="false" ht="12.75" outlineLevel="0" r="26">
      <c r="A26" s="118" t="n">
        <v>40402</v>
      </c>
      <c r="B26" s="0" t="s">
        <v>92</v>
      </c>
      <c r="C26" s="0" t="n">
        <v>0.869</v>
      </c>
      <c r="D26" s="0" t="n">
        <v>293.664</v>
      </c>
      <c r="E26" s="0" t="n">
        <v>28.91</v>
      </c>
      <c r="F26" s="0" t="n">
        <v>2957</v>
      </c>
      <c r="G26" s="0" t="n">
        <v>17.5</v>
      </c>
      <c r="I26" s="119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97.9452369566941</v>
      </c>
      <c r="J26" s="120" t="n">
        <f aca="false">I26*20.9/100</f>
        <v>20.4705545239491</v>
      </c>
      <c r="K26" s="82" t="n">
        <f aca="false">($B$9-EXP(52.57-6690.9/(273.15+G26)-4.681*LN(273.15+G26)))*I26/100*0.2095</f>
        <v>203.748205621993</v>
      </c>
      <c r="L26" s="82" t="n">
        <f aca="false">K26/1.33322</f>
        <v>152.824144268758</v>
      </c>
      <c r="M26" s="119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7.71462151085414</v>
      </c>
      <c r="N26" s="119" t="n">
        <f aca="false">M26*31.25</f>
        <v>241.081922214192</v>
      </c>
      <c r="P26" s="58"/>
      <c r="Q26" s="58"/>
      <c r="R26" s="58"/>
    </row>
    <row collapsed="false" customFormat="false" customHeight="false" hidden="false" ht="12.75" outlineLevel="0" r="27">
      <c r="A27" s="118" t="n">
        <v>40402</v>
      </c>
      <c r="B27" s="0" t="s">
        <v>93</v>
      </c>
      <c r="C27" s="0" t="n">
        <v>1.035</v>
      </c>
      <c r="D27" s="0" t="n">
        <v>290.28</v>
      </c>
      <c r="E27" s="0" t="n">
        <v>29.04</v>
      </c>
      <c r="F27" s="0" t="n">
        <v>2966</v>
      </c>
      <c r="G27" s="0" t="n">
        <v>17.5</v>
      </c>
      <c r="I27" s="119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96.8166470931066</v>
      </c>
      <c r="J27" s="120" t="n">
        <f aca="false">I27*20.9/100</f>
        <v>20.2346792424593</v>
      </c>
      <c r="K27" s="82" t="n">
        <f aca="false">($B$9-EXP(52.57-6690.9/(273.15+G27)-4.681*LN(273.15+G27)))*I27/100*0.2095</f>
        <v>201.400483907962</v>
      </c>
      <c r="L27" s="82" t="n">
        <f aca="false">K27/1.33322</f>
        <v>151.063203303252</v>
      </c>
      <c r="M27" s="119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7.62572853444107</v>
      </c>
      <c r="N27" s="119" t="n">
        <f aca="false">M27*31.25</f>
        <v>238.304016701283</v>
      </c>
      <c r="P27" s="58"/>
      <c r="Q27" s="58"/>
      <c r="R27" s="58"/>
    </row>
    <row collapsed="false" customFormat="false" customHeight="false" hidden="false" ht="12.75" outlineLevel="0" r="28">
      <c r="A28" s="118" t="n">
        <v>40402</v>
      </c>
      <c r="B28" s="0" t="s">
        <v>94</v>
      </c>
      <c r="C28" s="0" t="n">
        <v>1.202</v>
      </c>
      <c r="D28" s="0" t="n">
        <v>293.664</v>
      </c>
      <c r="E28" s="0" t="n">
        <v>28.91</v>
      </c>
      <c r="F28" s="0" t="n">
        <v>2963</v>
      </c>
      <c r="G28" s="0" t="n">
        <v>17.5</v>
      </c>
      <c r="I28" s="119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97.9452369566941</v>
      </c>
      <c r="J28" s="120" t="n">
        <f aca="false">I28*20.9/100</f>
        <v>20.4705545239491</v>
      </c>
      <c r="K28" s="82" t="n">
        <f aca="false">($B$9-EXP(52.57-6690.9/(273.15+G28)-4.681*LN(273.15+G28)))*I28/100*0.2095</f>
        <v>203.748205621993</v>
      </c>
      <c r="L28" s="82" t="n">
        <f aca="false">K28/1.33322</f>
        <v>152.824144268758</v>
      </c>
      <c r="M28" s="119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7.71462151085414</v>
      </c>
      <c r="N28" s="119" t="n">
        <f aca="false">M28*31.25</f>
        <v>241.081922214192</v>
      </c>
      <c r="P28" s="58"/>
      <c r="Q28" s="58"/>
      <c r="R28" s="58"/>
    </row>
    <row collapsed="false" customFormat="false" customHeight="false" hidden="false" ht="12.75" outlineLevel="0" r="29">
      <c r="A29" s="118" t="n">
        <v>40402</v>
      </c>
      <c r="B29" s="0" t="s">
        <v>95</v>
      </c>
      <c r="C29" s="0" t="n">
        <v>1.369</v>
      </c>
      <c r="D29" s="0" t="n">
        <v>293.664</v>
      </c>
      <c r="E29" s="0" t="n">
        <v>28.91</v>
      </c>
      <c r="F29" s="0" t="n">
        <v>2959</v>
      </c>
      <c r="G29" s="0" t="n">
        <v>17.5</v>
      </c>
      <c r="I29" s="119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97.9452369566941</v>
      </c>
      <c r="J29" s="120" t="n">
        <f aca="false">I29*20.9/100</f>
        <v>20.4705545239491</v>
      </c>
      <c r="K29" s="82" t="n">
        <f aca="false">($B$9-EXP(52.57-6690.9/(273.15+G29)-4.681*LN(273.15+G29)))*I29/100*0.2095</f>
        <v>203.748205621993</v>
      </c>
      <c r="L29" s="82" t="n">
        <f aca="false">K29/1.33322</f>
        <v>152.824144268758</v>
      </c>
      <c r="M29" s="119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7.71462151085414</v>
      </c>
      <c r="N29" s="119" t="n">
        <f aca="false">M29*31.25</f>
        <v>241.081922214192</v>
      </c>
      <c r="P29" s="58"/>
      <c r="Q29" s="58"/>
      <c r="R29" s="58"/>
    </row>
    <row collapsed="false" customFormat="false" customHeight="false" hidden="false" ht="12.75" outlineLevel="0" r="30">
      <c r="A30" s="118" t="n">
        <v>40402</v>
      </c>
      <c r="B30" s="0" t="s">
        <v>96</v>
      </c>
      <c r="C30" s="0" t="n">
        <v>1.536</v>
      </c>
      <c r="D30" s="0" t="n">
        <v>292.618</v>
      </c>
      <c r="E30" s="0" t="n">
        <v>28.95</v>
      </c>
      <c r="F30" s="0" t="n">
        <v>2968</v>
      </c>
      <c r="G30" s="0" t="n">
        <v>17.5</v>
      </c>
      <c r="I30" s="119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97.5963590972165</v>
      </c>
      <c r="J30" s="120" t="n">
        <f aca="false">I30*20.9/100</f>
        <v>20.3976390513182</v>
      </c>
      <c r="K30" s="82" t="n">
        <f aca="false">($B$9-EXP(52.57-6690.9/(273.15+G30)-4.681*LN(273.15+G30)))*I30/100*0.2095</f>
        <v>203.022460909351</v>
      </c>
      <c r="L30" s="82" t="n">
        <f aca="false">K30/1.33322</f>
        <v>152.279789464118</v>
      </c>
      <c r="M30" s="119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7.68714227119927</v>
      </c>
      <c r="N30" s="119" t="n">
        <f aca="false">M30*31.25</f>
        <v>240.223195974977</v>
      </c>
      <c r="P30" s="58"/>
      <c r="Q30" s="58"/>
      <c r="R30" s="58"/>
    </row>
    <row collapsed="false" customFormat="false" customHeight="false" hidden="false" ht="12.75" outlineLevel="0" r="31">
      <c r="A31" s="118" t="n">
        <v>40402</v>
      </c>
      <c r="B31" s="0" t="s">
        <v>97</v>
      </c>
      <c r="C31" s="0" t="n">
        <v>1.703</v>
      </c>
      <c r="D31" s="0" t="n">
        <v>291.316</v>
      </c>
      <c r="E31" s="0" t="n">
        <v>29</v>
      </c>
      <c r="F31" s="0" t="n">
        <v>2964</v>
      </c>
      <c r="G31" s="0" t="n">
        <v>17.5</v>
      </c>
      <c r="I31" s="119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97.1622897559396</v>
      </c>
      <c r="J31" s="120" t="n">
        <f aca="false">I31*20.9/100</f>
        <v>20.3069185589914</v>
      </c>
      <c r="K31" s="82" t="n">
        <f aca="false">($B$9-EXP(52.57-6690.9/(273.15+G31)-4.681*LN(273.15+G31)))*I31/100*0.2095</f>
        <v>202.119498681185</v>
      </c>
      <c r="L31" s="82" t="n">
        <f aca="false">K31/1.33322</f>
        <v>151.602510224258</v>
      </c>
      <c r="M31" s="119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7.65295295499089</v>
      </c>
      <c r="N31" s="119" t="n">
        <f aca="false">M31*31.25</f>
        <v>239.154779843465</v>
      </c>
      <c r="P31" s="58"/>
      <c r="Q31" s="58"/>
      <c r="R31" s="58"/>
    </row>
    <row collapsed="false" customFormat="false" customHeight="false" hidden="false" ht="12.75" outlineLevel="0" r="32">
      <c r="A32" s="118" t="n">
        <v>40402</v>
      </c>
      <c r="B32" s="0" t="s">
        <v>98</v>
      </c>
      <c r="C32" s="0" t="n">
        <v>1.87</v>
      </c>
      <c r="D32" s="0" t="n">
        <v>293.402</v>
      </c>
      <c r="E32" s="0" t="n">
        <v>28.92</v>
      </c>
      <c r="F32" s="0" t="n">
        <v>2960</v>
      </c>
      <c r="G32" s="0" t="n">
        <v>17.5</v>
      </c>
      <c r="I32" s="119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97.8578817995513</v>
      </c>
      <c r="J32" s="120" t="n">
        <f aca="false">I32*20.9/100</f>
        <v>20.4522972961062</v>
      </c>
      <c r="K32" s="82" t="n">
        <f aca="false">($B$9-EXP(52.57-6690.9/(273.15+G32)-4.681*LN(273.15+G32)))*I32/100*0.2095</f>
        <v>203.566487173269</v>
      </c>
      <c r="L32" s="82" t="n">
        <f aca="false">K32/1.33322</f>
        <v>152.687843846679</v>
      </c>
      <c r="M32" s="119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7.70774101318711</v>
      </c>
      <c r="N32" s="119" t="n">
        <f aca="false">M32*31.25</f>
        <v>240.866906662097</v>
      </c>
      <c r="P32" s="58"/>
      <c r="Q32" s="58"/>
      <c r="R32" s="58"/>
    </row>
    <row collapsed="false" customFormat="false" customHeight="false" hidden="false" ht="12.75" outlineLevel="0" r="33">
      <c r="A33" s="118" t="n">
        <v>40402</v>
      </c>
      <c r="B33" s="0" t="s">
        <v>99</v>
      </c>
      <c r="C33" s="0" t="n">
        <v>2.037</v>
      </c>
      <c r="D33" s="0" t="n">
        <v>291.836</v>
      </c>
      <c r="E33" s="0" t="n">
        <v>28.98</v>
      </c>
      <c r="F33" s="0" t="n">
        <v>2961</v>
      </c>
      <c r="G33" s="0" t="n">
        <v>17.5</v>
      </c>
      <c r="I33" s="119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97.3356479561348</v>
      </c>
      <c r="J33" s="120" t="n">
        <f aca="false">I33*20.9/100</f>
        <v>20.3431504228322</v>
      </c>
      <c r="K33" s="82" t="n">
        <f aca="false">($B$9-EXP(52.57-6690.9/(273.15+G33)-4.681*LN(273.15+G33)))*I33/100*0.2095</f>
        <v>202.480122876062</v>
      </c>
      <c r="L33" s="82" t="n">
        <f aca="false">K33/1.33322</f>
        <v>151.873001362163</v>
      </c>
      <c r="M33" s="119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7.66660745154288</v>
      </c>
      <c r="N33" s="119" t="n">
        <f aca="false">M33*31.25</f>
        <v>239.581482860715</v>
      </c>
      <c r="P33" s="58"/>
      <c r="Q33" s="58"/>
      <c r="R33" s="58"/>
    </row>
    <row collapsed="false" customFormat="false" customHeight="false" hidden="false" ht="12.75" outlineLevel="0" r="34">
      <c r="A34" s="118" t="n">
        <v>40402</v>
      </c>
      <c r="B34" s="0" t="s">
        <v>100</v>
      </c>
      <c r="C34" s="0" t="n">
        <v>2.204</v>
      </c>
      <c r="D34" s="0" t="n">
        <v>293.926</v>
      </c>
      <c r="E34" s="0" t="n">
        <v>28.9</v>
      </c>
      <c r="F34" s="0" t="n">
        <v>2961</v>
      </c>
      <c r="G34" s="0" t="n">
        <v>17.5</v>
      </c>
      <c r="I34" s="119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98.0326827817431</v>
      </c>
      <c r="J34" s="120" t="n">
        <f aca="false">I34*20.9/100</f>
        <v>20.4888307013843</v>
      </c>
      <c r="K34" s="82" t="n">
        <f aca="false">($B$9-EXP(52.57-6690.9/(273.15+G34)-4.681*LN(273.15+G34)))*I34/100*0.2095</f>
        <v>203.930112680432</v>
      </c>
      <c r="L34" s="82" t="n">
        <f aca="false">K34/1.33322</f>
        <v>152.960586160147</v>
      </c>
      <c r="M34" s="119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7.72150914994634</v>
      </c>
      <c r="N34" s="119" t="n">
        <f aca="false">M34*31.25</f>
        <v>241.297160935823</v>
      </c>
      <c r="P34" s="58"/>
      <c r="Q34" s="58"/>
      <c r="R34" s="58"/>
    </row>
    <row collapsed="false" customFormat="false" customHeight="false" hidden="false" ht="12.75" outlineLevel="0" r="35">
      <c r="A35" s="118" t="n">
        <v>40402</v>
      </c>
      <c r="B35" s="0" t="s">
        <v>101</v>
      </c>
      <c r="C35" s="0" t="n">
        <v>2.371</v>
      </c>
      <c r="D35" s="0" t="n">
        <v>289.763</v>
      </c>
      <c r="E35" s="0" t="n">
        <v>29.06</v>
      </c>
      <c r="F35" s="0" t="n">
        <v>2963</v>
      </c>
      <c r="G35" s="0" t="n">
        <v>17.5</v>
      </c>
      <c r="I35" s="119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96.6443606799041</v>
      </c>
      <c r="J35" s="120" t="n">
        <f aca="false">I35*20.9/100</f>
        <v>20.1986713821</v>
      </c>
      <c r="K35" s="82" t="n">
        <f aca="false">($B$9-EXP(52.57-6690.9/(273.15+G35)-4.681*LN(273.15+G35)))*I35/100*0.2095</f>
        <v>201.042089272003</v>
      </c>
      <c r="L35" s="82" t="n">
        <f aca="false">K35/1.33322</f>
        <v>150.794384476683</v>
      </c>
      <c r="M35" s="119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7.61215845680772</v>
      </c>
      <c r="N35" s="119" t="n">
        <f aca="false">M35*31.25</f>
        <v>237.879951775241</v>
      </c>
      <c r="P35" s="58"/>
      <c r="Q35" s="58"/>
      <c r="R35" s="58"/>
    </row>
    <row collapsed="false" customFormat="false" customHeight="false" hidden="false" ht="12.75" outlineLevel="0" r="36">
      <c r="A36" s="118" t="n">
        <v>40402</v>
      </c>
      <c r="B36" s="0" t="s">
        <v>102</v>
      </c>
      <c r="C36" s="0" t="n">
        <v>2.538</v>
      </c>
      <c r="D36" s="0" t="n">
        <v>293.14</v>
      </c>
      <c r="E36" s="0" t="n">
        <v>28.93</v>
      </c>
      <c r="F36" s="0" t="n">
        <v>2952</v>
      </c>
      <c r="G36" s="0" t="n">
        <v>17.5</v>
      </c>
      <c r="I36" s="119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97.7706171863833</v>
      </c>
      <c r="J36" s="120" t="n">
        <f aca="false">I36*20.9/100</f>
        <v>20.4340589919541</v>
      </c>
      <c r="K36" s="82" t="n">
        <f aca="false">($B$9-EXP(52.57-6690.9/(273.15+G36)-4.681*LN(273.15+G36)))*I36/100*0.2095</f>
        <v>203.384957076455</v>
      </c>
      <c r="L36" s="82" t="n">
        <f aca="false">K36/1.33322</f>
        <v>152.55168470054</v>
      </c>
      <c r="M36" s="119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7.70086764718382</v>
      </c>
      <c r="N36" s="119" t="n">
        <f aca="false">M36*31.25</f>
        <v>240.652113974494</v>
      </c>
      <c r="P36" s="58"/>
      <c r="Q36" s="58"/>
      <c r="R36" s="58"/>
    </row>
    <row collapsed="false" customFormat="false" customHeight="false" hidden="false" ht="12.75" outlineLevel="0" r="37">
      <c r="A37" s="118" t="n">
        <v>40402</v>
      </c>
      <c r="B37" s="0" t="s">
        <v>103</v>
      </c>
      <c r="C37" s="0" t="n">
        <v>2.705</v>
      </c>
      <c r="D37" s="0" t="n">
        <v>291.836</v>
      </c>
      <c r="E37" s="0" t="n">
        <v>28.98</v>
      </c>
      <c r="F37" s="0" t="n">
        <v>2959</v>
      </c>
      <c r="G37" s="0" t="n">
        <v>17.5</v>
      </c>
      <c r="I37" s="119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97.3356479561348</v>
      </c>
      <c r="J37" s="120" t="n">
        <f aca="false">I37*20.9/100</f>
        <v>20.3431504228322</v>
      </c>
      <c r="K37" s="82" t="n">
        <f aca="false">($B$9-EXP(52.57-6690.9/(273.15+G37)-4.681*LN(273.15+G37)))*I37/100*0.2095</f>
        <v>202.480122876062</v>
      </c>
      <c r="L37" s="82" t="n">
        <f aca="false">K37/1.33322</f>
        <v>151.873001362163</v>
      </c>
      <c r="M37" s="119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7.66660745154288</v>
      </c>
      <c r="N37" s="119" t="n">
        <f aca="false">M37*31.25</f>
        <v>239.581482860715</v>
      </c>
      <c r="P37" s="58"/>
      <c r="Q37" s="58"/>
      <c r="R37" s="58"/>
    </row>
    <row collapsed="false" customFormat="false" customHeight="false" hidden="false" ht="12.75" outlineLevel="0" r="38">
      <c r="A38" s="118" t="n">
        <v>40402</v>
      </c>
      <c r="B38" s="0" t="s">
        <v>104</v>
      </c>
      <c r="C38" s="0" t="n">
        <v>2.872</v>
      </c>
      <c r="D38" s="0" t="n">
        <v>290.021</v>
      </c>
      <c r="E38" s="0" t="n">
        <v>29.05</v>
      </c>
      <c r="F38" s="0" t="n">
        <v>2958</v>
      </c>
      <c r="G38" s="0" t="n">
        <v>17.5</v>
      </c>
      <c r="I38" s="119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96.7304594113014</v>
      </c>
      <c r="J38" s="120" t="n">
        <f aca="false">I38*20.9/100</f>
        <v>20.216666016962</v>
      </c>
      <c r="K38" s="82" t="n">
        <f aca="false">($B$9-EXP(52.57-6690.9/(273.15+G38)-4.681*LN(273.15+G38)))*I38/100*0.2095</f>
        <v>201.221194071517</v>
      </c>
      <c r="L38" s="82" t="n">
        <f aca="false">K38/1.33322</f>
        <v>150.92872449522</v>
      </c>
      <c r="M38" s="119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7.61893999255088</v>
      </c>
      <c r="N38" s="119" t="n">
        <f aca="false">M38*31.25</f>
        <v>238.091874767215</v>
      </c>
      <c r="P38" s="58"/>
      <c r="Q38" s="58"/>
      <c r="R38" s="58"/>
    </row>
    <row collapsed="false" customFormat="false" customHeight="false" hidden="false" ht="12.75" outlineLevel="0" r="39">
      <c r="A39" s="118" t="n">
        <v>40402</v>
      </c>
      <c r="B39" s="0" t="s">
        <v>105</v>
      </c>
      <c r="C39" s="0" t="n">
        <v>3.039</v>
      </c>
      <c r="D39" s="0" t="n">
        <v>291.316</v>
      </c>
      <c r="E39" s="0" t="n">
        <v>29</v>
      </c>
      <c r="F39" s="0" t="n">
        <v>2957</v>
      </c>
      <c r="G39" s="0" t="n">
        <v>17.5</v>
      </c>
      <c r="I39" s="119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97.1622897559396</v>
      </c>
      <c r="J39" s="120" t="n">
        <f aca="false">I39*20.9/100</f>
        <v>20.3069185589914</v>
      </c>
      <c r="K39" s="82" t="n">
        <f aca="false">($B$9-EXP(52.57-6690.9/(273.15+G39)-4.681*LN(273.15+G39)))*I39/100*0.2095</f>
        <v>202.119498681185</v>
      </c>
      <c r="L39" s="82" t="n">
        <f aca="false">K39/1.33322</f>
        <v>151.602510224258</v>
      </c>
      <c r="M39" s="119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7.65295295499089</v>
      </c>
      <c r="N39" s="119" t="n">
        <f aca="false">M39*31.25</f>
        <v>239.154779843465</v>
      </c>
      <c r="P39" s="58"/>
      <c r="Q39" s="58"/>
      <c r="R39" s="58"/>
    </row>
    <row collapsed="false" customFormat="false" customHeight="false" hidden="false" ht="12.75" outlineLevel="0" r="40">
      <c r="A40" s="118" t="n">
        <v>40402</v>
      </c>
      <c r="B40" s="0" t="s">
        <v>106</v>
      </c>
      <c r="C40" s="0" t="n">
        <v>3.205</v>
      </c>
      <c r="D40" s="0" t="n">
        <v>292.357</v>
      </c>
      <c r="E40" s="0" t="n">
        <v>28.96</v>
      </c>
      <c r="F40" s="0" t="n">
        <v>2958</v>
      </c>
      <c r="G40" s="0" t="n">
        <v>17.5</v>
      </c>
      <c r="I40" s="119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97.5093653743239</v>
      </c>
      <c r="J40" s="120" t="n">
        <f aca="false">I40*20.9/100</f>
        <v>20.3794573632337</v>
      </c>
      <c r="K40" s="82" t="n">
        <f aca="false">($B$9-EXP(52.57-6690.9/(273.15+G40)-4.681*LN(273.15+G40)))*I40/100*0.2095</f>
        <v>202.841494325467</v>
      </c>
      <c r="L40" s="82" t="n">
        <f aca="false">K40/1.33322</f>
        <v>152.144052988604</v>
      </c>
      <c r="M40" s="119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7.68029024177151</v>
      </c>
      <c r="N40" s="119" t="n">
        <f aca="false">M40*31.25</f>
        <v>240.00907005536</v>
      </c>
      <c r="P40" s="58"/>
      <c r="Q40" s="58"/>
      <c r="R40" s="58"/>
    </row>
    <row collapsed="false" customFormat="false" customHeight="false" hidden="false" ht="12.75" outlineLevel="0" r="41">
      <c r="A41" s="118" t="n">
        <v>40402</v>
      </c>
      <c r="B41" s="0" t="s">
        <v>107</v>
      </c>
      <c r="C41" s="0" t="n">
        <v>3.372</v>
      </c>
      <c r="D41" s="0" t="n">
        <v>293.926</v>
      </c>
      <c r="E41" s="0" t="n">
        <v>28.9</v>
      </c>
      <c r="F41" s="0" t="n">
        <v>2953</v>
      </c>
      <c r="G41" s="0" t="n">
        <v>17.5</v>
      </c>
      <c r="I41" s="119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98.0326827817431</v>
      </c>
      <c r="J41" s="120" t="n">
        <f aca="false">I41*20.9/100</f>
        <v>20.4888307013843</v>
      </c>
      <c r="K41" s="82" t="n">
        <f aca="false">($B$9-EXP(52.57-6690.9/(273.15+G41)-4.681*LN(273.15+G41)))*I41/100*0.2095</f>
        <v>203.930112680432</v>
      </c>
      <c r="L41" s="82" t="n">
        <f aca="false">K41/1.33322</f>
        <v>152.960586160147</v>
      </c>
      <c r="M41" s="119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7.72150914994634</v>
      </c>
      <c r="N41" s="119" t="n">
        <f aca="false">M41*31.25</f>
        <v>241.297160935823</v>
      </c>
      <c r="P41" s="58"/>
      <c r="Q41" s="58"/>
      <c r="R41" s="58"/>
    </row>
    <row collapsed="false" customFormat="false" customHeight="false" hidden="false" ht="25.5" outlineLevel="0" r="42">
      <c r="A42" s="118" t="n">
        <v>40402</v>
      </c>
      <c r="B42" s="0" t="s">
        <v>108</v>
      </c>
      <c r="C42" s="0" t="n">
        <v>3.539</v>
      </c>
      <c r="D42" s="0" t="n">
        <v>292.096</v>
      </c>
      <c r="E42" s="0" t="n">
        <v>28.97</v>
      </c>
      <c r="F42" s="0" t="n">
        <v>2954</v>
      </c>
      <c r="G42" s="0" t="n">
        <v>17.5</v>
      </c>
      <c r="I42" s="119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97.4224617016181</v>
      </c>
      <c r="J42" s="120" t="n">
        <f aca="false">I42*20.9/100</f>
        <v>20.3612944956382</v>
      </c>
      <c r="K42" s="82" t="n">
        <f aca="false">($B$9-EXP(52.57-6690.9/(273.15+G42)-4.681*LN(273.15+G42)))*I42/100*0.2095</f>
        <v>202.660715066302</v>
      </c>
      <c r="L42" s="82" t="n">
        <f aca="false">K42/1.33322</f>
        <v>152.008457018573</v>
      </c>
      <c r="M42" s="119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7.67344530511446</v>
      </c>
      <c r="N42" s="119" t="n">
        <f aca="false">M42*31.25</f>
        <v>239.795165784827</v>
      </c>
      <c r="P42" s="58"/>
      <c r="Q42" s="113" t="s">
        <v>109</v>
      </c>
      <c r="R42" s="113" t="s">
        <v>110</v>
      </c>
    </row>
    <row collapsed="false" customFormat="false" customHeight="false" hidden="false" ht="25.5" outlineLevel="0" r="43">
      <c r="A43" s="118" t="n">
        <v>40402</v>
      </c>
      <c r="B43" s="0" t="s">
        <v>111</v>
      </c>
      <c r="C43" s="0" t="n">
        <v>3.706</v>
      </c>
      <c r="D43" s="0" t="n">
        <v>291.781</v>
      </c>
      <c r="E43" s="0" t="n">
        <v>28.94</v>
      </c>
      <c r="F43" s="0" t="n">
        <v>2956</v>
      </c>
      <c r="G43" s="0" t="n">
        <v>17.6</v>
      </c>
      <c r="I43" s="119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97.5183284940852</v>
      </c>
      <c r="J43" s="120" t="n">
        <f aca="false">I43*20.9/100</f>
        <v>20.3813306552638</v>
      </c>
      <c r="K43" s="82" t="n">
        <f aca="false">($B$9-EXP(52.57-6690.9/(273.15+G43)-4.681*LN(273.15+G43)))*I43/100*0.2095</f>
        <v>202.834218780012</v>
      </c>
      <c r="L43" s="82" t="n">
        <f aca="false">K43/1.33322</f>
        <v>152.138595865658</v>
      </c>
      <c r="M43" s="119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7.66645478063464</v>
      </c>
      <c r="N43" s="119" t="n">
        <f aca="false">M43*31.25</f>
        <v>239.576711894832</v>
      </c>
      <c r="P43" s="113" t="s">
        <v>112</v>
      </c>
      <c r="Q43" s="58" t="n">
        <f aca="false">0.1832*80+242.96</f>
        <v>257.616</v>
      </c>
      <c r="R43" s="113" t="s">
        <v>113</v>
      </c>
    </row>
    <row collapsed="false" customFormat="false" customHeight="false" hidden="false" ht="25.5" outlineLevel="0" r="44">
      <c r="A44" s="118" t="n">
        <v>40402</v>
      </c>
      <c r="B44" s="0" t="s">
        <v>114</v>
      </c>
      <c r="C44" s="0" t="n">
        <v>3.873</v>
      </c>
      <c r="D44" s="0" t="n">
        <v>291.521</v>
      </c>
      <c r="E44" s="0" t="n">
        <v>28.95</v>
      </c>
      <c r="F44" s="0" t="n">
        <v>2960</v>
      </c>
      <c r="G44" s="0" t="n">
        <v>17.6</v>
      </c>
      <c r="I44" s="119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97.4313868793722</v>
      </c>
      <c r="J44" s="120" t="n">
        <f aca="false">I44*20.9/100</f>
        <v>20.3631598577888</v>
      </c>
      <c r="K44" s="82" t="n">
        <f aca="false">($B$9-EXP(52.57-6690.9/(273.15+G44)-4.681*LN(273.15+G44)))*I44/100*0.2095</f>
        <v>202.653383702421</v>
      </c>
      <c r="L44" s="82" t="n">
        <f aca="false">K44/1.33322</f>
        <v>152.002958028248</v>
      </c>
      <c r="M44" s="119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7.65961981978117</v>
      </c>
      <c r="N44" s="119" t="n">
        <f aca="false">M44*31.25</f>
        <v>239.363119368162</v>
      </c>
      <c r="P44" s="113" t="s">
        <v>115</v>
      </c>
      <c r="Q44" s="58" t="n">
        <f aca="false">0.1832*20+242.96</f>
        <v>246.624</v>
      </c>
      <c r="R44" s="113" t="s">
        <v>116</v>
      </c>
    </row>
    <row collapsed="false" customFormat="false" customHeight="false" hidden="false" ht="38.25" outlineLevel="0" r="45">
      <c r="A45" s="118" t="n">
        <v>40402</v>
      </c>
      <c r="B45" s="0" t="s">
        <v>117</v>
      </c>
      <c r="C45" s="0" t="n">
        <v>4.04</v>
      </c>
      <c r="D45" s="0" t="n">
        <v>293.872</v>
      </c>
      <c r="E45" s="0" t="n">
        <v>28.86</v>
      </c>
      <c r="F45" s="0" t="n">
        <v>2957</v>
      </c>
      <c r="G45" s="0" t="n">
        <v>17.6</v>
      </c>
      <c r="I45" s="119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98.2171171824253</v>
      </c>
      <c r="J45" s="120" t="n">
        <f aca="false">I45*20.9/100</f>
        <v>20.5273774911269</v>
      </c>
      <c r="K45" s="82" t="n">
        <f aca="false">($B$9-EXP(52.57-6690.9/(273.15+G45)-4.681*LN(273.15+G45)))*I45/100*0.2095</f>
        <v>204.287671273308</v>
      </c>
      <c r="L45" s="82" t="n">
        <f aca="false">K45/1.33322</f>
        <v>153.228777901103</v>
      </c>
      <c r="M45" s="119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7.72139042158651</v>
      </c>
      <c r="N45" s="119" t="n">
        <f aca="false">M45*31.25</f>
        <v>241.293450674579</v>
      </c>
      <c r="P45" s="113" t="s">
        <v>118</v>
      </c>
      <c r="Q45" s="127" t="n">
        <f aca="false">Q43-Q44</f>
        <v>10.992</v>
      </c>
      <c r="R45" s="113" t="s">
        <v>119</v>
      </c>
    </row>
    <row collapsed="false" customFormat="false" customHeight="true" hidden="false" ht="39" outlineLevel="0" r="46">
      <c r="A46" s="118" t="n">
        <v>40402</v>
      </c>
      <c r="B46" s="0" t="s">
        <v>120</v>
      </c>
      <c r="C46" s="0" t="n">
        <v>4.207</v>
      </c>
      <c r="D46" s="0" t="n">
        <v>295.716</v>
      </c>
      <c r="E46" s="0" t="n">
        <v>28.79</v>
      </c>
      <c r="F46" s="0" t="n">
        <v>2959</v>
      </c>
      <c r="G46" s="0" t="n">
        <v>17.6</v>
      </c>
      <c r="I46" s="119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98.8333400954541</v>
      </c>
      <c r="J46" s="120" t="n">
        <f aca="false">I46*20.9/100</f>
        <v>20.6561680799499</v>
      </c>
      <c r="K46" s="82" t="n">
        <f aca="false">($B$9-EXP(52.57-6690.9/(273.15+G46)-4.681*LN(273.15+G46)))*I46/100*0.2095</f>
        <v>205.569390259766</v>
      </c>
      <c r="L46" s="82" t="n">
        <f aca="false">K46/1.33322</f>
        <v>154.190148857478</v>
      </c>
      <c r="M46" s="119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7.76983511060529</v>
      </c>
      <c r="N46" s="119" t="n">
        <f aca="false">M46*31.25</f>
        <v>242.807347206415</v>
      </c>
      <c r="P46" s="128" t="s">
        <v>121</v>
      </c>
      <c r="Q46" s="58"/>
      <c r="R46" s="58"/>
    </row>
    <row collapsed="false" customFormat="false" customHeight="true" hidden="false" ht="40.5" outlineLevel="0" r="47">
      <c r="A47" s="118" t="n">
        <v>40402</v>
      </c>
      <c r="B47" s="0" t="s">
        <v>122</v>
      </c>
      <c r="C47" s="0" t="n">
        <v>4.374</v>
      </c>
      <c r="D47" s="0" t="n">
        <v>291.836</v>
      </c>
      <c r="E47" s="0" t="n">
        <v>28.98</v>
      </c>
      <c r="F47" s="0" t="n">
        <v>2956</v>
      </c>
      <c r="G47" s="0" t="n">
        <v>17.5</v>
      </c>
      <c r="I47" s="119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97.3356479561348</v>
      </c>
      <c r="J47" s="120" t="n">
        <f aca="false">I47*20.9/100</f>
        <v>20.3431504228322</v>
      </c>
      <c r="K47" s="82" t="n">
        <f aca="false">($B$9-EXP(52.57-6690.9/(273.15+G47)-4.681*LN(273.15+G47)))*I47/100*0.2095</f>
        <v>202.480122876062</v>
      </c>
      <c r="L47" s="82" t="n">
        <f aca="false">K47/1.33322</f>
        <v>151.873001362163</v>
      </c>
      <c r="M47" s="119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7.66660745154288</v>
      </c>
      <c r="N47" s="119" t="n">
        <f aca="false">M47*31.25</f>
        <v>239.581482860715</v>
      </c>
    </row>
    <row collapsed="false" customFormat="false" customHeight="false" hidden="false" ht="12.75" outlineLevel="0" r="48">
      <c r="A48" s="118" t="n">
        <v>40402</v>
      </c>
      <c r="B48" s="0" t="s">
        <v>123</v>
      </c>
      <c r="C48" s="0" t="n">
        <v>4.541</v>
      </c>
      <c r="D48" s="0" t="n">
        <v>294.451</v>
      </c>
      <c r="E48" s="0" t="n">
        <v>28.88</v>
      </c>
      <c r="F48" s="0" t="n">
        <v>2961</v>
      </c>
      <c r="G48" s="0" t="n">
        <v>17.5</v>
      </c>
      <c r="I48" s="119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98.2078469322566</v>
      </c>
      <c r="J48" s="120" t="n">
        <f aca="false">I48*20.9/100</f>
        <v>20.5254400088416</v>
      </c>
      <c r="K48" s="82" t="n">
        <f aca="false">($B$9-EXP(52.57-6690.9/(273.15+G48)-4.681*LN(273.15+G48)))*I48/100*0.2095</f>
        <v>204.294493659695</v>
      </c>
      <c r="L48" s="82" t="n">
        <f aca="false">K48/1.33322</f>
        <v>153.233895125857</v>
      </c>
      <c r="M48" s="119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7.73530589152837</v>
      </c>
      <c r="N48" s="119" t="n">
        <f aca="false">M48*31.25</f>
        <v>241.728309110261</v>
      </c>
    </row>
    <row collapsed="false" customFormat="false" customHeight="false" hidden="false" ht="12.75" outlineLevel="0" r="49">
      <c r="A49" s="118" t="n">
        <v>40402</v>
      </c>
      <c r="B49" s="0" t="s">
        <v>124</v>
      </c>
      <c r="C49" s="0" t="n">
        <v>4.708</v>
      </c>
      <c r="D49" s="0" t="n">
        <v>293.402</v>
      </c>
      <c r="E49" s="0" t="n">
        <v>28.92</v>
      </c>
      <c r="F49" s="0" t="n">
        <v>2963</v>
      </c>
      <c r="G49" s="0" t="n">
        <v>17.5</v>
      </c>
      <c r="I49" s="119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97.8578817995513</v>
      </c>
      <c r="J49" s="120" t="n">
        <f aca="false">I49*20.9/100</f>
        <v>20.4522972961062</v>
      </c>
      <c r="K49" s="82" t="n">
        <f aca="false">($B$9-EXP(52.57-6690.9/(273.15+G49)-4.681*LN(273.15+G49)))*I49/100*0.2095</f>
        <v>203.566487173269</v>
      </c>
      <c r="L49" s="82" t="n">
        <f aca="false">K49/1.33322</f>
        <v>152.687843846679</v>
      </c>
      <c r="M49" s="119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7.70774101318711</v>
      </c>
      <c r="N49" s="119" t="n">
        <f aca="false">M49*31.25</f>
        <v>240.866906662097</v>
      </c>
    </row>
    <row collapsed="false" customFormat="false" customHeight="false" hidden="false" ht="12.75" outlineLevel="0" r="50">
      <c r="A50" s="118" t="n">
        <v>40402</v>
      </c>
      <c r="B50" s="0" t="s">
        <v>125</v>
      </c>
      <c r="C50" s="0" t="n">
        <v>4.875</v>
      </c>
      <c r="D50" s="0" t="n">
        <v>292.879</v>
      </c>
      <c r="E50" s="0" t="n">
        <v>28.94</v>
      </c>
      <c r="F50" s="0" t="n">
        <v>2956</v>
      </c>
      <c r="G50" s="0" t="n">
        <v>17.5</v>
      </c>
      <c r="I50" s="119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97.6834429934528</v>
      </c>
      <c r="J50" s="120" t="n">
        <f aca="false">I50*20.9/100</f>
        <v>20.4158395856316</v>
      </c>
      <c r="K50" s="82" t="n">
        <f aca="false">($B$9-EXP(52.57-6690.9/(273.15+G50)-4.681*LN(273.15+G50)))*I50/100*0.2095</f>
        <v>203.203615074148</v>
      </c>
      <c r="L50" s="82" t="n">
        <f aca="false">K50/1.33322</f>
        <v>152.415666637275</v>
      </c>
      <c r="M50" s="119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7.69400140309816</v>
      </c>
      <c r="N50" s="119" t="n">
        <f aca="false">M50*31.25</f>
        <v>240.437543846817</v>
      </c>
    </row>
    <row collapsed="false" customFormat="false" customHeight="false" hidden="false" ht="12.75" outlineLevel="0" r="51">
      <c r="A51" s="118" t="n">
        <v>40402</v>
      </c>
      <c r="B51" s="0" t="s">
        <v>126</v>
      </c>
      <c r="C51" s="0" t="n">
        <v>5.041</v>
      </c>
      <c r="D51" s="0" t="n">
        <v>291.576</v>
      </c>
      <c r="E51" s="0" t="n">
        <v>28.99</v>
      </c>
      <c r="F51" s="0" t="n">
        <v>2959</v>
      </c>
      <c r="G51" s="0" t="n">
        <v>17.5</v>
      </c>
      <c r="I51" s="119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97.2489240151019</v>
      </c>
      <c r="J51" s="120" t="n">
        <f aca="false">I51*20.9/100</f>
        <v>20.3250251191563</v>
      </c>
      <c r="K51" s="82" t="n">
        <f aca="false">($B$9-EXP(52.57-6690.9/(273.15+G51)-4.681*LN(273.15+G51)))*I51/100*0.2095</f>
        <v>202.299717499355</v>
      </c>
      <c r="L51" s="82" t="n">
        <f aca="false">K51/1.33322</f>
        <v>151.737685827811</v>
      </c>
      <c r="M51" s="119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7.65977667138667</v>
      </c>
      <c r="N51" s="119" t="n">
        <f aca="false">M51*31.25</f>
        <v>239.368020980834</v>
      </c>
    </row>
    <row collapsed="false" customFormat="false" customHeight="false" hidden="false" ht="12.75" outlineLevel="0" r="52">
      <c r="A52" s="118" t="n">
        <v>40402</v>
      </c>
      <c r="B52" s="0" t="s">
        <v>127</v>
      </c>
      <c r="C52" s="0" t="n">
        <v>5.208</v>
      </c>
      <c r="D52" s="0" t="n">
        <v>293.14</v>
      </c>
      <c r="E52" s="0" t="n">
        <v>28.93</v>
      </c>
      <c r="F52" s="0" t="n">
        <v>2962</v>
      </c>
      <c r="G52" s="0" t="n">
        <v>17.5</v>
      </c>
      <c r="I52" s="119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97.7706171863833</v>
      </c>
      <c r="J52" s="120" t="n">
        <f aca="false">I52*20.9/100</f>
        <v>20.4340589919541</v>
      </c>
      <c r="K52" s="82" t="n">
        <f aca="false">($B$9-EXP(52.57-6690.9/(273.15+G52)-4.681*LN(273.15+G52)))*I52/100*0.2095</f>
        <v>203.384957076455</v>
      </c>
      <c r="L52" s="82" t="n">
        <f aca="false">K52/1.33322</f>
        <v>152.55168470054</v>
      </c>
      <c r="M52" s="119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7.70086764718382</v>
      </c>
      <c r="N52" s="119" t="n">
        <f aca="false">M52*31.25</f>
        <v>240.652113974494</v>
      </c>
    </row>
    <row collapsed="false" customFormat="false" customHeight="false" hidden="false" ht="12.75" outlineLevel="0" r="53">
      <c r="A53" s="118" t="n">
        <v>40402</v>
      </c>
      <c r="B53" s="0" t="s">
        <v>128</v>
      </c>
      <c r="C53" s="0" t="n">
        <v>5.376</v>
      </c>
      <c r="D53" s="0" t="n">
        <v>293.402</v>
      </c>
      <c r="E53" s="0" t="n">
        <v>28.92</v>
      </c>
      <c r="F53" s="0" t="n">
        <v>2959</v>
      </c>
      <c r="G53" s="0" t="n">
        <v>17.5</v>
      </c>
      <c r="I53" s="119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97.8578817995513</v>
      </c>
      <c r="J53" s="120" t="n">
        <f aca="false">I53*20.9/100</f>
        <v>20.4522972961062</v>
      </c>
      <c r="K53" s="82" t="n">
        <f aca="false">($B$9-EXP(52.57-6690.9/(273.15+G53)-4.681*LN(273.15+G53)))*I53/100*0.2095</f>
        <v>203.566487173269</v>
      </c>
      <c r="L53" s="82" t="n">
        <f aca="false">K53/1.33322</f>
        <v>152.687843846679</v>
      </c>
      <c r="M53" s="119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7.70774101318711</v>
      </c>
      <c r="N53" s="119" t="n">
        <f aca="false">M53*31.25</f>
        <v>240.866906662097</v>
      </c>
    </row>
    <row collapsed="false" customFormat="false" customHeight="false" hidden="false" ht="12.75" outlineLevel="0" r="54">
      <c r="A54" s="118" t="n">
        <v>40402</v>
      </c>
      <c r="B54" s="0" t="s">
        <v>129</v>
      </c>
      <c r="C54" s="0" t="n">
        <v>5.542</v>
      </c>
      <c r="D54" s="0" t="n">
        <v>294.714</v>
      </c>
      <c r="E54" s="0" t="n">
        <v>28.87</v>
      </c>
      <c r="F54" s="0" t="n">
        <v>2964</v>
      </c>
      <c r="G54" s="0" t="n">
        <v>17.5</v>
      </c>
      <c r="I54" s="119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98.2955655065568</v>
      </c>
      <c r="J54" s="120" t="n">
        <f aca="false">I54*20.9/100</f>
        <v>20.5437731908704</v>
      </c>
      <c r="K54" s="82" t="n">
        <f aca="false">($B$9-EXP(52.57-6690.9/(273.15+G54)-4.681*LN(273.15+G54)))*I54/100*0.2095</f>
        <v>204.476968098153</v>
      </c>
      <c r="L54" s="82" t="n">
        <f aca="false">K54/1.33322</f>
        <v>153.370762588435</v>
      </c>
      <c r="M54" s="119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7.74221501361765</v>
      </c>
      <c r="N54" s="119" t="n">
        <f aca="false">M54*31.25</f>
        <v>241.944219175552</v>
      </c>
    </row>
    <row collapsed="false" customFormat="false" customHeight="false" hidden="false" ht="12.75" outlineLevel="0" r="55">
      <c r="A55" s="118" t="n">
        <v>40402</v>
      </c>
      <c r="B55" s="0" t="s">
        <v>130</v>
      </c>
      <c r="C55" s="0" t="n">
        <v>5.709</v>
      </c>
      <c r="D55" s="0" t="n">
        <v>290.797</v>
      </c>
      <c r="E55" s="0" t="n">
        <v>29.02</v>
      </c>
      <c r="F55" s="0" t="n">
        <v>2967</v>
      </c>
      <c r="G55" s="0" t="n">
        <v>17.5</v>
      </c>
      <c r="I55" s="119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96.9892897938666</v>
      </c>
      <c r="J55" s="120" t="n">
        <f aca="false">I55*20.9/100</f>
        <v>20.2707615669181</v>
      </c>
      <c r="K55" s="82" t="n">
        <f aca="false">($B$9-EXP(52.57-6690.9/(273.15+G55)-4.681*LN(273.15+G55)))*I55/100*0.2095</f>
        <v>201.759619702479</v>
      </c>
      <c r="L55" s="82" t="n">
        <f aca="false">K55/1.33322</f>
        <v>151.332578045993</v>
      </c>
      <c r="M55" s="119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7.6393266749363</v>
      </c>
      <c r="N55" s="119" t="n">
        <f aca="false">M55*31.25</f>
        <v>238.728958591759</v>
      </c>
    </row>
    <row collapsed="false" customFormat="false" customHeight="false" hidden="false" ht="12.75" outlineLevel="0" r="56">
      <c r="A56" s="118" t="n">
        <v>40402</v>
      </c>
      <c r="B56" s="0" t="s">
        <v>131</v>
      </c>
      <c r="C56" s="0" t="n">
        <v>5.876</v>
      </c>
      <c r="D56" s="0" t="n">
        <v>290.539</v>
      </c>
      <c r="E56" s="0" t="n">
        <v>29.03</v>
      </c>
      <c r="F56" s="0" t="n">
        <v>2963</v>
      </c>
      <c r="G56" s="0" t="n">
        <v>17.5</v>
      </c>
      <c r="I56" s="119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96.9029238467536</v>
      </c>
      <c r="J56" s="120" t="n">
        <f aca="false">I56*20.9/100</f>
        <v>20.2527110839715</v>
      </c>
      <c r="K56" s="82" t="n">
        <f aca="false">($B$9-EXP(52.57-6690.9/(273.15+G56)-4.681*LN(273.15+G56)))*I56/100*0.2095</f>
        <v>201.579959033947</v>
      </c>
      <c r="L56" s="82" t="n">
        <f aca="false">K56/1.33322</f>
        <v>151.197821090253</v>
      </c>
      <c r="M56" s="119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7.63252409204298</v>
      </c>
      <c r="N56" s="119" t="n">
        <f aca="false">M56*31.25</f>
        <v>238.516377876343</v>
      </c>
    </row>
    <row collapsed="false" customFormat="false" customHeight="false" hidden="false" ht="12.75" outlineLevel="0" r="57">
      <c r="A57" s="118" t="n">
        <v>40402</v>
      </c>
      <c r="B57" s="0" t="s">
        <v>132</v>
      </c>
      <c r="C57" s="0" t="n">
        <v>6.043</v>
      </c>
      <c r="D57" s="0" t="n">
        <v>292.618</v>
      </c>
      <c r="E57" s="0" t="n">
        <v>28.95</v>
      </c>
      <c r="F57" s="0" t="n">
        <v>2965</v>
      </c>
      <c r="G57" s="0" t="n">
        <v>17.5</v>
      </c>
      <c r="I57" s="119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97.5963590972165</v>
      </c>
      <c r="J57" s="120" t="n">
        <f aca="false">I57*20.9/100</f>
        <v>20.3976390513182</v>
      </c>
      <c r="K57" s="82" t="n">
        <f aca="false">($B$9-EXP(52.57-6690.9/(273.15+G57)-4.681*LN(273.15+G57)))*I57/100*0.2095</f>
        <v>203.022460909351</v>
      </c>
      <c r="L57" s="82" t="n">
        <f aca="false">K57/1.33322</f>
        <v>152.279789464118</v>
      </c>
      <c r="M57" s="119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7.68714227119927</v>
      </c>
      <c r="N57" s="119" t="n">
        <f aca="false">M57*31.25</f>
        <v>240.223195974977</v>
      </c>
    </row>
    <row collapsed="false" customFormat="false" customHeight="false" hidden="false" ht="12.75" outlineLevel="0" r="58">
      <c r="A58" s="118" t="n">
        <v>40402</v>
      </c>
      <c r="B58" s="0" t="s">
        <v>133</v>
      </c>
      <c r="C58" s="0" t="n">
        <v>6.21</v>
      </c>
      <c r="D58" s="0" t="n">
        <v>294.188</v>
      </c>
      <c r="E58" s="0" t="n">
        <v>28.89</v>
      </c>
      <c r="F58" s="0" t="n">
        <v>2963</v>
      </c>
      <c r="G58" s="0" t="n">
        <v>17.5</v>
      </c>
      <c r="I58" s="119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98.1202193988238</v>
      </c>
      <c r="J58" s="120" t="n">
        <f aca="false">I58*20.9/100</f>
        <v>20.5071258543542</v>
      </c>
      <c r="K58" s="82" t="n">
        <f aca="false">($B$9-EXP(52.57-6690.9/(273.15+G58)-4.681*LN(273.15+G58)))*I58/100*0.2095</f>
        <v>204.112208606794</v>
      </c>
      <c r="L58" s="82" t="n">
        <f aca="false">K58/1.33322</f>
        <v>153.097169714521</v>
      </c>
      <c r="M58" s="119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7.7284039402404</v>
      </c>
      <c r="N58" s="119" t="n">
        <f aca="false">M58*31.25</f>
        <v>241.512623132512</v>
      </c>
    </row>
    <row collapsed="false" customFormat="false" customHeight="false" hidden="false" ht="12.75" outlineLevel="0" r="59">
      <c r="A59" s="118" t="n">
        <v>40402</v>
      </c>
      <c r="B59" s="0" t="s">
        <v>134</v>
      </c>
      <c r="C59" s="0" t="n">
        <v>6.377</v>
      </c>
      <c r="D59" s="0" t="n">
        <v>293.14</v>
      </c>
      <c r="E59" s="0" t="n">
        <v>28.93</v>
      </c>
      <c r="F59" s="0" t="n">
        <v>2962</v>
      </c>
      <c r="G59" s="0" t="n">
        <v>17.5</v>
      </c>
      <c r="I59" s="119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97.7706171863833</v>
      </c>
      <c r="J59" s="120" t="n">
        <f aca="false">I59*20.9/100</f>
        <v>20.4340589919541</v>
      </c>
      <c r="K59" s="82" t="n">
        <f aca="false">($B$9-EXP(52.57-6690.9/(273.15+G59)-4.681*LN(273.15+G59)))*I59/100*0.2095</f>
        <v>203.384957076455</v>
      </c>
      <c r="L59" s="82" t="n">
        <f aca="false">K59/1.33322</f>
        <v>152.55168470054</v>
      </c>
      <c r="M59" s="119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7.70086764718382</v>
      </c>
      <c r="N59" s="119" t="n">
        <f aca="false">M59*31.25</f>
        <v>240.652113974494</v>
      </c>
    </row>
    <row collapsed="false" customFormat="false" customHeight="false" hidden="false" ht="12.75" outlineLevel="0" r="60">
      <c r="A60" s="118" t="n">
        <v>40402</v>
      </c>
      <c r="B60" s="0" t="s">
        <v>135</v>
      </c>
      <c r="C60" s="0" t="n">
        <v>6.544</v>
      </c>
      <c r="D60" s="0" t="n">
        <v>291.057</v>
      </c>
      <c r="E60" s="0" t="n">
        <v>29.01</v>
      </c>
      <c r="F60" s="0" t="n">
        <v>2965</v>
      </c>
      <c r="G60" s="0" t="n">
        <v>17.5</v>
      </c>
      <c r="I60" s="119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97.0757450562601</v>
      </c>
      <c r="J60" s="120" t="n">
        <f aca="false">I60*20.9/100</f>
        <v>20.2888307167583</v>
      </c>
      <c r="K60" s="82" t="n">
        <f aca="false">($B$9-EXP(52.57-6690.9/(273.15+G60)-4.681*LN(273.15+G60)))*I60/100*0.2095</f>
        <v>201.939466166958</v>
      </c>
      <c r="L60" s="82" t="n">
        <f aca="false">K60/1.33322</f>
        <v>151.467474360539</v>
      </c>
      <c r="M60" s="119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7.64613629271569</v>
      </c>
      <c r="N60" s="119" t="n">
        <f aca="false">M60*31.25</f>
        <v>238.941759147365</v>
      </c>
    </row>
    <row collapsed="false" customFormat="false" customHeight="false" hidden="false" ht="12.75" outlineLevel="0" r="61">
      <c r="A61" s="118" t="n">
        <v>40402</v>
      </c>
      <c r="B61" s="0" t="s">
        <v>136</v>
      </c>
      <c r="C61" s="0" t="n">
        <v>6.694</v>
      </c>
      <c r="D61" s="0" t="n">
        <v>291.316</v>
      </c>
      <c r="E61" s="0" t="n">
        <v>29</v>
      </c>
      <c r="F61" s="0" t="n">
        <v>2964</v>
      </c>
      <c r="G61" s="0" t="n">
        <v>17.5</v>
      </c>
      <c r="I61" s="119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97.1622897559396</v>
      </c>
      <c r="J61" s="120" t="n">
        <f aca="false">I61*20.9/100</f>
        <v>20.3069185589914</v>
      </c>
      <c r="K61" s="82" t="n">
        <f aca="false">($B$9-EXP(52.57-6690.9/(273.15+G61)-4.681*LN(273.15+G61)))*I61/100*0.2095</f>
        <v>202.119498681185</v>
      </c>
      <c r="L61" s="82" t="n">
        <f aca="false">K61/1.33322</f>
        <v>151.602510224258</v>
      </c>
      <c r="M61" s="119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7.65295295499089</v>
      </c>
      <c r="N61" s="119" t="n">
        <f aca="false">M61*31.25</f>
        <v>239.154779843465</v>
      </c>
    </row>
    <row collapsed="false" customFormat="false" customHeight="false" hidden="false" ht="12.75" outlineLevel="0" r="62">
      <c r="A62" s="118" t="n">
        <v>40402</v>
      </c>
      <c r="B62" s="0" t="s">
        <v>137</v>
      </c>
      <c r="C62" s="0" t="n">
        <v>6.861</v>
      </c>
      <c r="D62" s="0" t="n">
        <v>292.357</v>
      </c>
      <c r="E62" s="0" t="n">
        <v>28.96</v>
      </c>
      <c r="F62" s="0" t="n">
        <v>2969</v>
      </c>
      <c r="G62" s="0" t="n">
        <v>17.5</v>
      </c>
      <c r="I62" s="119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97.5093653743239</v>
      </c>
      <c r="J62" s="120" t="n">
        <f aca="false">I62*20.9/100</f>
        <v>20.3794573632337</v>
      </c>
      <c r="K62" s="82" t="n">
        <f aca="false">($B$9-EXP(52.57-6690.9/(273.15+G62)-4.681*LN(273.15+G62)))*I62/100*0.2095</f>
        <v>202.841494325467</v>
      </c>
      <c r="L62" s="82" t="n">
        <f aca="false">K62/1.33322</f>
        <v>152.144052988604</v>
      </c>
      <c r="M62" s="119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7.68029024177151</v>
      </c>
      <c r="N62" s="119" t="n">
        <f aca="false">M62*31.25</f>
        <v>240.00907005536</v>
      </c>
    </row>
    <row collapsed="false" customFormat="false" customHeight="false" hidden="false" ht="12.75" outlineLevel="0" r="63">
      <c r="A63" s="118" t="n">
        <v>40402</v>
      </c>
      <c r="B63" s="0" t="s">
        <v>138</v>
      </c>
      <c r="C63" s="0" t="n">
        <v>7.028</v>
      </c>
      <c r="D63" s="0" t="n">
        <v>290.28</v>
      </c>
      <c r="E63" s="0" t="n">
        <v>29.04</v>
      </c>
      <c r="F63" s="0" t="n">
        <v>2970</v>
      </c>
      <c r="G63" s="0" t="n">
        <v>17.5</v>
      </c>
      <c r="I63" s="119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96.8166470931066</v>
      </c>
      <c r="J63" s="120" t="n">
        <f aca="false">I63*20.9/100</f>
        <v>20.2346792424593</v>
      </c>
      <c r="K63" s="82" t="n">
        <f aca="false">($B$9-EXP(52.57-6690.9/(273.15+G63)-4.681*LN(273.15+G63)))*I63/100*0.2095</f>
        <v>201.400483907962</v>
      </c>
      <c r="L63" s="82" t="n">
        <f aca="false">K63/1.33322</f>
        <v>151.063203303252</v>
      </c>
      <c r="M63" s="119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7.62572853444107</v>
      </c>
      <c r="N63" s="119" t="n">
        <f aca="false">M63*31.25</f>
        <v>238.304016701283</v>
      </c>
    </row>
    <row collapsed="false" customFormat="false" customHeight="false" hidden="false" ht="12.75" outlineLevel="0" r="64">
      <c r="A64" s="118" t="n">
        <v>40402</v>
      </c>
      <c r="B64" s="0" t="s">
        <v>139</v>
      </c>
      <c r="C64" s="0" t="n">
        <v>7.195</v>
      </c>
      <c r="D64" s="0" t="n">
        <v>292.357</v>
      </c>
      <c r="E64" s="0" t="n">
        <v>28.96</v>
      </c>
      <c r="F64" s="0" t="n">
        <v>2960</v>
      </c>
      <c r="G64" s="0" t="n">
        <v>17.5</v>
      </c>
      <c r="I64" s="119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97.5093653743239</v>
      </c>
      <c r="J64" s="120" t="n">
        <f aca="false">I64*20.9/100</f>
        <v>20.3794573632337</v>
      </c>
      <c r="K64" s="82" t="n">
        <f aca="false">($B$9-EXP(52.57-6690.9/(273.15+G64)-4.681*LN(273.15+G64)))*I64/100*0.2095</f>
        <v>202.841494325467</v>
      </c>
      <c r="L64" s="82" t="n">
        <f aca="false">K64/1.33322</f>
        <v>152.144052988604</v>
      </c>
      <c r="M64" s="119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7.68029024177151</v>
      </c>
      <c r="N64" s="119" t="n">
        <f aca="false">M64*31.25</f>
        <v>240.00907005536</v>
      </c>
    </row>
    <row collapsed="false" customFormat="false" customHeight="false" hidden="false" ht="12.75" outlineLevel="0" r="65">
      <c r="A65" s="118" t="n">
        <v>40402</v>
      </c>
      <c r="B65" s="0" t="s">
        <v>140</v>
      </c>
      <c r="C65" s="0" t="n">
        <v>7.361</v>
      </c>
      <c r="D65" s="0" t="n">
        <v>290.539</v>
      </c>
      <c r="E65" s="0" t="n">
        <v>29.03</v>
      </c>
      <c r="F65" s="0" t="n">
        <v>2972</v>
      </c>
      <c r="G65" s="0" t="n">
        <v>17.5</v>
      </c>
      <c r="I65" s="119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96.9029238467536</v>
      </c>
      <c r="J65" s="120" t="n">
        <f aca="false">I65*20.9/100</f>
        <v>20.2527110839715</v>
      </c>
      <c r="K65" s="82" t="n">
        <f aca="false">($B$9-EXP(52.57-6690.9/(273.15+G65)-4.681*LN(273.15+G65)))*I65/100*0.2095</f>
        <v>201.579959033947</v>
      </c>
      <c r="L65" s="82" t="n">
        <f aca="false">K65/1.33322</f>
        <v>151.197821090253</v>
      </c>
      <c r="M65" s="119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7.63252409204298</v>
      </c>
      <c r="N65" s="119" t="n">
        <f aca="false">M65*31.25</f>
        <v>238.516377876343</v>
      </c>
    </row>
    <row collapsed="false" customFormat="false" customHeight="false" hidden="false" ht="12.75" outlineLevel="0" r="66">
      <c r="A66" s="118" t="n">
        <v>40402</v>
      </c>
      <c r="B66" s="0" t="s">
        <v>141</v>
      </c>
      <c r="C66" s="0" t="n">
        <v>7.528</v>
      </c>
      <c r="D66" s="0" t="n">
        <v>293.926</v>
      </c>
      <c r="E66" s="0" t="n">
        <v>28.9</v>
      </c>
      <c r="F66" s="0" t="n">
        <v>2968</v>
      </c>
      <c r="G66" s="0" t="n">
        <v>17.5</v>
      </c>
      <c r="I66" s="119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98.0326827817431</v>
      </c>
      <c r="J66" s="120" t="n">
        <f aca="false">I66*20.9/100</f>
        <v>20.4888307013843</v>
      </c>
      <c r="K66" s="82" t="n">
        <f aca="false">($B$9-EXP(52.57-6690.9/(273.15+G66)-4.681*LN(273.15+G66)))*I66/100*0.2095</f>
        <v>203.930112680432</v>
      </c>
      <c r="L66" s="82" t="n">
        <f aca="false">K66/1.33322</f>
        <v>152.960586160147</v>
      </c>
      <c r="M66" s="119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7.72150914994634</v>
      </c>
      <c r="N66" s="119" t="n">
        <f aca="false">M66*31.25</f>
        <v>241.297160935823</v>
      </c>
    </row>
    <row collapsed="false" customFormat="false" customHeight="false" hidden="false" ht="12.75" outlineLevel="0" r="67">
      <c r="A67" s="118" t="n">
        <v>40402</v>
      </c>
      <c r="B67" s="0" t="s">
        <v>142</v>
      </c>
      <c r="C67" s="0" t="n">
        <v>7.695</v>
      </c>
      <c r="D67" s="0" t="n">
        <v>289.505</v>
      </c>
      <c r="E67" s="0" t="n">
        <v>29.07</v>
      </c>
      <c r="F67" s="0" t="n">
        <v>2969</v>
      </c>
      <c r="G67" s="0" t="n">
        <v>17.5</v>
      </c>
      <c r="I67" s="119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96.5583507776708</v>
      </c>
      <c r="J67" s="120" t="n">
        <f aca="false">I67*20.9/100</f>
        <v>20.1806953125332</v>
      </c>
      <c r="K67" s="82" t="n">
        <f aca="false">($B$9-EXP(52.57-6690.9/(273.15+G67)-4.681*LN(273.15+G67)))*I67/100*0.2095</f>
        <v>200.863169257204</v>
      </c>
      <c r="L67" s="82" t="n">
        <f aca="false">K67/1.33322</f>
        <v>150.660183058463</v>
      </c>
      <c r="M67" s="119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7.60538391766184</v>
      </c>
      <c r="N67" s="119" t="n">
        <f aca="false">M67*31.25</f>
        <v>237.668247426932</v>
      </c>
    </row>
    <row collapsed="false" customFormat="false" customHeight="false" hidden="false" ht="12.75" outlineLevel="0" r="68">
      <c r="A68" s="118" t="n">
        <v>40402</v>
      </c>
      <c r="B68" s="0" t="s">
        <v>143</v>
      </c>
      <c r="C68" s="0" t="n">
        <v>7.862</v>
      </c>
      <c r="D68" s="0" t="n">
        <v>289.763</v>
      </c>
      <c r="E68" s="0" t="n">
        <v>29.06</v>
      </c>
      <c r="F68" s="0" t="n">
        <v>2970</v>
      </c>
      <c r="G68" s="0" t="n">
        <v>17.5</v>
      </c>
      <c r="I68" s="119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96.6443606799041</v>
      </c>
      <c r="J68" s="120" t="n">
        <f aca="false">I68*20.9/100</f>
        <v>20.1986713821</v>
      </c>
      <c r="K68" s="82" t="n">
        <f aca="false">($B$9-EXP(52.57-6690.9/(273.15+G68)-4.681*LN(273.15+G68)))*I68/100*0.2095</f>
        <v>201.042089272003</v>
      </c>
      <c r="L68" s="82" t="n">
        <f aca="false">K68/1.33322</f>
        <v>150.794384476683</v>
      </c>
      <c r="M68" s="119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7.61215845680772</v>
      </c>
      <c r="N68" s="119" t="n">
        <f aca="false">M68*31.25</f>
        <v>237.879951775241</v>
      </c>
    </row>
    <row collapsed="false" customFormat="false" customHeight="false" hidden="false" ht="12.75" outlineLevel="0" r="69">
      <c r="A69" s="118" t="n">
        <v>40402</v>
      </c>
      <c r="B69" s="0" t="s">
        <v>144</v>
      </c>
      <c r="C69" s="0" t="n">
        <v>8.029</v>
      </c>
      <c r="D69" s="0" t="n">
        <v>289.763</v>
      </c>
      <c r="E69" s="0" t="n">
        <v>29.06</v>
      </c>
      <c r="F69" s="0" t="n">
        <v>2973</v>
      </c>
      <c r="G69" s="0" t="n">
        <v>17.5</v>
      </c>
      <c r="I69" s="119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96.6443606799041</v>
      </c>
      <c r="J69" s="120" t="n">
        <f aca="false">I69*20.9/100</f>
        <v>20.1986713821</v>
      </c>
      <c r="K69" s="82" t="n">
        <f aca="false">($B$9-EXP(52.57-6690.9/(273.15+G69)-4.681*LN(273.15+G69)))*I69/100*0.2095</f>
        <v>201.042089272003</v>
      </c>
      <c r="L69" s="82" t="n">
        <f aca="false">K69/1.33322</f>
        <v>150.794384476683</v>
      </c>
      <c r="M69" s="119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7.61215845680772</v>
      </c>
      <c r="N69" s="119" t="n">
        <f aca="false">M69*31.25</f>
        <v>237.879951775241</v>
      </c>
    </row>
    <row collapsed="false" customFormat="false" customHeight="false" hidden="false" ht="12.75" outlineLevel="0" r="70">
      <c r="A70" s="118" t="n">
        <v>40402</v>
      </c>
      <c r="B70" s="0" t="s">
        <v>145</v>
      </c>
      <c r="C70" s="0" t="n">
        <v>8.196</v>
      </c>
      <c r="D70" s="0" t="n">
        <v>291.836</v>
      </c>
      <c r="E70" s="0" t="n">
        <v>28.98</v>
      </c>
      <c r="F70" s="0" t="n">
        <v>2971</v>
      </c>
      <c r="G70" s="0" t="n">
        <v>17.5</v>
      </c>
      <c r="I70" s="119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97.3356479561348</v>
      </c>
      <c r="J70" s="120" t="n">
        <f aca="false">I70*20.9/100</f>
        <v>20.3431504228322</v>
      </c>
      <c r="K70" s="82" t="n">
        <f aca="false">($B$9-EXP(52.57-6690.9/(273.15+G70)-4.681*LN(273.15+G70)))*I70/100*0.2095</f>
        <v>202.480122876062</v>
      </c>
      <c r="L70" s="82" t="n">
        <f aca="false">K70/1.33322</f>
        <v>151.873001362163</v>
      </c>
      <c r="M70" s="119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7.66660745154288</v>
      </c>
      <c r="N70" s="119" t="n">
        <f aca="false">M70*31.25</f>
        <v>239.581482860715</v>
      </c>
    </row>
    <row collapsed="false" customFormat="false" customHeight="false" hidden="false" ht="12.75" outlineLevel="0" r="71">
      <c r="A71" s="118" t="n">
        <v>40402</v>
      </c>
      <c r="B71" s="0" t="s">
        <v>146</v>
      </c>
      <c r="C71" s="0" t="n">
        <v>8.363</v>
      </c>
      <c r="D71" s="0" t="n">
        <v>293.14</v>
      </c>
      <c r="E71" s="0" t="n">
        <v>28.93</v>
      </c>
      <c r="F71" s="0" t="n">
        <v>2976</v>
      </c>
      <c r="G71" s="0" t="n">
        <v>17.5</v>
      </c>
      <c r="I71" s="119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97.7706171863833</v>
      </c>
      <c r="J71" s="120" t="n">
        <f aca="false">I71*20.9/100</f>
        <v>20.4340589919541</v>
      </c>
      <c r="K71" s="82" t="n">
        <f aca="false">($B$9-EXP(52.57-6690.9/(273.15+G71)-4.681*LN(273.15+G71)))*I71/100*0.2095</f>
        <v>203.384957076455</v>
      </c>
      <c r="L71" s="82" t="n">
        <f aca="false">K71/1.33322</f>
        <v>152.55168470054</v>
      </c>
      <c r="M71" s="119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7.70086764718382</v>
      </c>
      <c r="N71" s="119" t="n">
        <f aca="false">M71*31.25</f>
        <v>240.652113974494</v>
      </c>
    </row>
    <row collapsed="false" customFormat="false" customHeight="false" hidden="false" ht="12.75" outlineLevel="0" r="72">
      <c r="A72" s="118" t="n">
        <v>40402</v>
      </c>
      <c r="B72" s="0" t="s">
        <v>147</v>
      </c>
      <c r="C72" s="0" t="n">
        <v>8.53</v>
      </c>
      <c r="D72" s="0" t="n">
        <v>288.733</v>
      </c>
      <c r="E72" s="0" t="n">
        <v>29.1</v>
      </c>
      <c r="F72" s="0" t="n">
        <v>2973</v>
      </c>
      <c r="G72" s="0" t="n">
        <v>17.5</v>
      </c>
      <c r="I72" s="119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96.300852836355</v>
      </c>
      <c r="J72" s="120" t="n">
        <f aca="false">I72*20.9/100</f>
        <v>20.1268782427982</v>
      </c>
      <c r="K72" s="82" t="n">
        <f aca="false">($B$9-EXP(52.57-6690.9/(273.15+G72)-4.681*LN(273.15+G72)))*I72/100*0.2095</f>
        <v>200.327515404861</v>
      </c>
      <c r="L72" s="82" t="n">
        <f aca="false">K72/1.33322</f>
        <v>150.25840851837</v>
      </c>
      <c r="M72" s="119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7.58510218453423</v>
      </c>
      <c r="N72" s="119" t="n">
        <f aca="false">M72*31.25</f>
        <v>237.034443266695</v>
      </c>
    </row>
    <row collapsed="false" customFormat="false" customHeight="false" hidden="false" ht="12.75" outlineLevel="0" r="73">
      <c r="A73" s="118" t="n">
        <v>40402</v>
      </c>
      <c r="B73" s="0" t="s">
        <v>148</v>
      </c>
      <c r="C73" s="0" t="n">
        <v>8.697</v>
      </c>
      <c r="D73" s="0" t="n">
        <v>290.797</v>
      </c>
      <c r="E73" s="0" t="n">
        <v>29.02</v>
      </c>
      <c r="F73" s="0" t="n">
        <v>2975</v>
      </c>
      <c r="G73" s="0" t="n">
        <v>17.5</v>
      </c>
      <c r="I73" s="119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96.9892897938666</v>
      </c>
      <c r="J73" s="120" t="n">
        <f aca="false">I73*20.9/100</f>
        <v>20.2707615669181</v>
      </c>
      <c r="K73" s="82" t="n">
        <f aca="false">($B$9-EXP(52.57-6690.9/(273.15+G73)-4.681*LN(273.15+G73)))*I73/100*0.2095</f>
        <v>201.759619702479</v>
      </c>
      <c r="L73" s="82" t="n">
        <f aca="false">K73/1.33322</f>
        <v>151.332578045993</v>
      </c>
      <c r="M73" s="119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7.6393266749363</v>
      </c>
      <c r="N73" s="119" t="n">
        <f aca="false">M73*31.25</f>
        <v>238.728958591759</v>
      </c>
    </row>
    <row collapsed="false" customFormat="false" customHeight="false" hidden="false" ht="12.75" outlineLevel="0" r="74">
      <c r="A74" s="118" t="n">
        <v>40402</v>
      </c>
      <c r="B74" s="0" t="s">
        <v>149</v>
      </c>
      <c r="C74" s="0" t="n">
        <v>8.864</v>
      </c>
      <c r="D74" s="0" t="n">
        <v>291.316</v>
      </c>
      <c r="E74" s="0" t="n">
        <v>29</v>
      </c>
      <c r="F74" s="0" t="n">
        <v>2974</v>
      </c>
      <c r="G74" s="0" t="n">
        <v>17.5</v>
      </c>
      <c r="I74" s="119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97.1622897559396</v>
      </c>
      <c r="J74" s="120" t="n">
        <f aca="false">I74*20.9/100</f>
        <v>20.3069185589914</v>
      </c>
      <c r="K74" s="82" t="n">
        <f aca="false">($B$9-EXP(52.57-6690.9/(273.15+G74)-4.681*LN(273.15+G74)))*I74/100*0.2095</f>
        <v>202.119498681185</v>
      </c>
      <c r="L74" s="82" t="n">
        <f aca="false">K74/1.33322</f>
        <v>151.602510224258</v>
      </c>
      <c r="M74" s="119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7.65295295499089</v>
      </c>
      <c r="N74" s="119" t="n">
        <f aca="false">M74*31.25</f>
        <v>239.154779843465</v>
      </c>
    </row>
    <row collapsed="false" customFormat="false" customHeight="false" hidden="false" ht="12.75" outlineLevel="0" r="75">
      <c r="A75" s="118" t="n">
        <v>40402</v>
      </c>
      <c r="B75" s="0" t="s">
        <v>150</v>
      </c>
      <c r="C75" s="0" t="n">
        <v>9.03</v>
      </c>
      <c r="D75" s="0" t="n">
        <v>288.733</v>
      </c>
      <c r="E75" s="0" t="n">
        <v>29.1</v>
      </c>
      <c r="F75" s="0" t="n">
        <v>2973</v>
      </c>
      <c r="G75" s="0" t="n">
        <v>17.5</v>
      </c>
      <c r="I75" s="119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96.300852836355</v>
      </c>
      <c r="J75" s="120" t="n">
        <f aca="false">I75*20.9/100</f>
        <v>20.1268782427982</v>
      </c>
      <c r="K75" s="82" t="n">
        <f aca="false">($B$9-EXP(52.57-6690.9/(273.15+G75)-4.681*LN(273.15+G75)))*I75/100*0.2095</f>
        <v>200.327515404861</v>
      </c>
      <c r="L75" s="82" t="n">
        <f aca="false">K75/1.33322</f>
        <v>150.25840851837</v>
      </c>
      <c r="M75" s="119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7.58510218453423</v>
      </c>
      <c r="N75" s="119" t="n">
        <f aca="false">M75*31.25</f>
        <v>237.034443266695</v>
      </c>
    </row>
    <row collapsed="false" customFormat="false" customHeight="false" hidden="false" ht="12.75" outlineLevel="0" r="76">
      <c r="A76" s="118" t="n">
        <v>40402</v>
      </c>
      <c r="B76" s="0" t="s">
        <v>151</v>
      </c>
      <c r="C76" s="0" t="n">
        <v>9.197</v>
      </c>
      <c r="D76" s="0" t="n">
        <v>292.879</v>
      </c>
      <c r="E76" s="0" t="n">
        <v>28.94</v>
      </c>
      <c r="F76" s="0" t="n">
        <v>2974</v>
      </c>
      <c r="G76" s="0" t="n">
        <v>17.5</v>
      </c>
      <c r="I76" s="119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97.6834429934528</v>
      </c>
      <c r="J76" s="120" t="n">
        <f aca="false">I76*20.9/100</f>
        <v>20.4158395856316</v>
      </c>
      <c r="K76" s="82" t="n">
        <f aca="false">($B$9-EXP(52.57-6690.9/(273.15+G76)-4.681*LN(273.15+G76)))*I76/100*0.2095</f>
        <v>203.203615074148</v>
      </c>
      <c r="L76" s="82" t="n">
        <f aca="false">K76/1.33322</f>
        <v>152.415666637275</v>
      </c>
      <c r="M76" s="119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7.69400140309816</v>
      </c>
      <c r="N76" s="119" t="n">
        <f aca="false">M76*31.25</f>
        <v>240.437543846817</v>
      </c>
    </row>
    <row collapsed="false" customFormat="false" customHeight="false" hidden="false" ht="12.75" outlineLevel="0" r="77">
      <c r="A77" s="118" t="n">
        <v>40402</v>
      </c>
      <c r="B77" s="0" t="s">
        <v>152</v>
      </c>
      <c r="C77" s="0" t="n">
        <v>9.364</v>
      </c>
      <c r="D77" s="0" t="n">
        <v>290.021</v>
      </c>
      <c r="E77" s="0" t="n">
        <v>29.05</v>
      </c>
      <c r="F77" s="0" t="n">
        <v>2983</v>
      </c>
      <c r="G77" s="0" t="n">
        <v>17.5</v>
      </c>
      <c r="I77" s="119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96.7304594113014</v>
      </c>
      <c r="J77" s="120" t="n">
        <f aca="false">I77*20.9/100</f>
        <v>20.216666016962</v>
      </c>
      <c r="K77" s="82" t="n">
        <f aca="false">($B$9-EXP(52.57-6690.9/(273.15+G77)-4.681*LN(273.15+G77)))*I77/100*0.2095</f>
        <v>201.221194071517</v>
      </c>
      <c r="L77" s="82" t="n">
        <f aca="false">K77/1.33322</f>
        <v>150.92872449522</v>
      </c>
      <c r="M77" s="119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7.61893999255088</v>
      </c>
      <c r="N77" s="119" t="n">
        <f aca="false">M77*31.25</f>
        <v>238.091874767215</v>
      </c>
    </row>
    <row collapsed="false" customFormat="false" customHeight="false" hidden="false" ht="12.75" outlineLevel="0" r="78">
      <c r="A78" s="118" t="n">
        <v>40402</v>
      </c>
      <c r="B78" s="0" t="s">
        <v>153</v>
      </c>
      <c r="C78" s="0" t="n">
        <v>9.531</v>
      </c>
      <c r="D78" s="0" t="n">
        <v>288.99</v>
      </c>
      <c r="E78" s="0" t="n">
        <v>29.09</v>
      </c>
      <c r="F78" s="0" t="n">
        <v>2967</v>
      </c>
      <c r="G78" s="0" t="n">
        <v>17.5</v>
      </c>
      <c r="I78" s="119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96.386596976667</v>
      </c>
      <c r="J78" s="120" t="n">
        <f aca="false">I78*20.9/100</f>
        <v>20.1447987681234</v>
      </c>
      <c r="K78" s="82" t="n">
        <f aca="false">($B$9-EXP(52.57-6690.9/(273.15+G78)-4.681*LN(273.15+G78)))*I78/100*0.2095</f>
        <v>200.505882574864</v>
      </c>
      <c r="L78" s="82" t="n">
        <f aca="false">K78/1.33322</f>
        <v>150.392195267746</v>
      </c>
      <c r="M78" s="119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7.59185579103756</v>
      </c>
      <c r="N78" s="119" t="n">
        <f aca="false">M78*31.25</f>
        <v>237.245493469924</v>
      </c>
    </row>
    <row collapsed="false" customFormat="false" customHeight="false" hidden="false" ht="12.75" outlineLevel="0" r="79">
      <c r="A79" s="118" t="n">
        <v>40402</v>
      </c>
      <c r="B79" s="0" t="s">
        <v>154</v>
      </c>
      <c r="C79" s="0" t="n">
        <v>9.698</v>
      </c>
      <c r="D79" s="0" t="n">
        <v>291.057</v>
      </c>
      <c r="E79" s="0" t="n">
        <v>29.01</v>
      </c>
      <c r="F79" s="0" t="n">
        <v>2969</v>
      </c>
      <c r="G79" s="0" t="n">
        <v>17.5</v>
      </c>
      <c r="I79" s="119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97.0757450562601</v>
      </c>
      <c r="J79" s="120" t="n">
        <f aca="false">I79*20.9/100</f>
        <v>20.2888307167583</v>
      </c>
      <c r="K79" s="82" t="n">
        <f aca="false">($B$9-EXP(52.57-6690.9/(273.15+G79)-4.681*LN(273.15+G79)))*I79/100*0.2095</f>
        <v>201.939466166958</v>
      </c>
      <c r="L79" s="82" t="n">
        <f aca="false">K79/1.33322</f>
        <v>151.467474360539</v>
      </c>
      <c r="M79" s="119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7.64613629271569</v>
      </c>
      <c r="N79" s="119" t="n">
        <f aca="false">M79*31.25</f>
        <v>238.941759147365</v>
      </c>
    </row>
    <row collapsed="false" customFormat="false" customHeight="false" hidden="false" ht="12.75" outlineLevel="0" r="80">
      <c r="A80" s="118" t="n">
        <v>40402</v>
      </c>
      <c r="B80" s="0" t="s">
        <v>155</v>
      </c>
      <c r="C80" s="0" t="n">
        <v>9.865</v>
      </c>
      <c r="D80" s="0" t="n">
        <v>290.021</v>
      </c>
      <c r="E80" s="0" t="n">
        <v>29.05</v>
      </c>
      <c r="F80" s="0" t="n">
        <v>2971</v>
      </c>
      <c r="G80" s="0" t="n">
        <v>17.5</v>
      </c>
      <c r="I80" s="119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96.7304594113014</v>
      </c>
      <c r="J80" s="120" t="n">
        <f aca="false">I80*20.9/100</f>
        <v>20.216666016962</v>
      </c>
      <c r="K80" s="82" t="n">
        <f aca="false">($B$9-EXP(52.57-6690.9/(273.15+G80)-4.681*LN(273.15+G80)))*I80/100*0.2095</f>
        <v>201.221194071517</v>
      </c>
      <c r="L80" s="82" t="n">
        <f aca="false">K80/1.33322</f>
        <v>150.92872449522</v>
      </c>
      <c r="M80" s="119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7.61893999255088</v>
      </c>
      <c r="N80" s="119" t="n">
        <f aca="false">M80*31.25</f>
        <v>238.091874767215</v>
      </c>
    </row>
    <row collapsed="false" customFormat="false" customHeight="false" hidden="false" ht="12.75" outlineLevel="0" r="81">
      <c r="A81" s="118" t="n">
        <v>40402</v>
      </c>
      <c r="B81" s="0" t="s">
        <v>156</v>
      </c>
      <c r="C81" s="0" t="n">
        <v>10.032</v>
      </c>
      <c r="D81" s="0" t="n">
        <v>290.539</v>
      </c>
      <c r="E81" s="0" t="n">
        <v>29.03</v>
      </c>
      <c r="F81" s="0" t="n">
        <v>2971</v>
      </c>
      <c r="G81" s="0" t="n">
        <v>17.5</v>
      </c>
      <c r="I81" s="119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96.9029238467536</v>
      </c>
      <c r="J81" s="120" t="n">
        <f aca="false">I81*20.9/100</f>
        <v>20.2527110839715</v>
      </c>
      <c r="K81" s="82" t="n">
        <f aca="false">($B$9-EXP(52.57-6690.9/(273.15+G81)-4.681*LN(273.15+G81)))*I81/100*0.2095</f>
        <v>201.579959033947</v>
      </c>
      <c r="L81" s="82" t="n">
        <f aca="false">K81/1.33322</f>
        <v>151.197821090253</v>
      </c>
      <c r="M81" s="119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7.63252409204298</v>
      </c>
      <c r="N81" s="119" t="n">
        <f aca="false">M81*31.25</f>
        <v>238.516377876343</v>
      </c>
    </row>
    <row collapsed="false" customFormat="false" customHeight="false" hidden="false" ht="12.75" outlineLevel="0" r="82">
      <c r="A82" s="118" t="n">
        <v>40402</v>
      </c>
      <c r="B82" s="0" t="s">
        <v>157</v>
      </c>
      <c r="C82" s="0" t="n">
        <v>10.199</v>
      </c>
      <c r="D82" s="0" t="n">
        <v>291.576</v>
      </c>
      <c r="E82" s="0" t="n">
        <v>28.99</v>
      </c>
      <c r="F82" s="0" t="n">
        <v>2981</v>
      </c>
      <c r="G82" s="0" t="n">
        <v>17.5</v>
      </c>
      <c r="I82" s="119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97.2489240151019</v>
      </c>
      <c r="J82" s="120" t="n">
        <f aca="false">I82*20.9/100</f>
        <v>20.3250251191563</v>
      </c>
      <c r="K82" s="82" t="n">
        <f aca="false">($B$9-EXP(52.57-6690.9/(273.15+G82)-4.681*LN(273.15+G82)))*I82/100*0.2095</f>
        <v>202.299717499355</v>
      </c>
      <c r="L82" s="82" t="n">
        <f aca="false">K82/1.33322</f>
        <v>151.737685827811</v>
      </c>
      <c r="M82" s="119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7.65977667138667</v>
      </c>
      <c r="N82" s="119" t="n">
        <f aca="false">M82*31.25</f>
        <v>239.368020980834</v>
      </c>
    </row>
    <row collapsed="false" customFormat="false" customHeight="false" hidden="false" ht="12.75" outlineLevel="0" r="83">
      <c r="A83" s="118" t="n">
        <v>40402</v>
      </c>
      <c r="B83" s="0" t="s">
        <v>158</v>
      </c>
      <c r="C83" s="0" t="n">
        <v>10.366</v>
      </c>
      <c r="D83" s="0" t="n">
        <v>286.884</v>
      </c>
      <c r="E83" s="0" t="n">
        <v>29.13</v>
      </c>
      <c r="F83" s="0" t="n">
        <v>2972</v>
      </c>
      <c r="G83" s="0" t="n">
        <v>17.6</v>
      </c>
      <c r="I83" s="119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95.8817139131075</v>
      </c>
      <c r="J83" s="120" t="n">
        <f aca="false">I83*20.9/100</f>
        <v>20.0392782078395</v>
      </c>
      <c r="K83" s="82" t="n">
        <f aca="false">($B$9-EXP(52.57-6690.9/(273.15+G83)-4.681*LN(273.15+G83)))*I83/100*0.2095</f>
        <v>199.430125979173</v>
      </c>
      <c r="L83" s="82" t="n">
        <f aca="false">K83/1.33322</f>
        <v>149.585309235665</v>
      </c>
      <c r="M83" s="119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7.53779146295735</v>
      </c>
      <c r="N83" s="119" t="n">
        <f aca="false">M83*31.25</f>
        <v>235.555983217417</v>
      </c>
    </row>
    <row collapsed="false" customFormat="false" customHeight="false" hidden="false" ht="12.75" outlineLevel="0" r="84">
      <c r="A84" s="118" t="n">
        <v>40402</v>
      </c>
      <c r="B84" s="0" t="s">
        <v>159</v>
      </c>
      <c r="C84" s="0" t="n">
        <v>10.533</v>
      </c>
      <c r="D84" s="0" t="n">
        <v>288.164</v>
      </c>
      <c r="E84" s="0" t="n">
        <v>29.08</v>
      </c>
      <c r="F84" s="0" t="n">
        <v>2973</v>
      </c>
      <c r="G84" s="0" t="n">
        <v>17.6</v>
      </c>
      <c r="I84" s="119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96.309293721372</v>
      </c>
      <c r="J84" s="120" t="n">
        <f aca="false">I84*20.9/100</f>
        <v>20.1286423877668</v>
      </c>
      <c r="K84" s="82" t="n">
        <f aca="false">($B$9-EXP(52.57-6690.9/(273.15+G84)-4.681*LN(273.15+G84)))*I84/100*0.2095</f>
        <v>200.319474860709</v>
      </c>
      <c r="L84" s="82" t="n">
        <f aca="false">K84/1.33322</f>
        <v>150.252377597627</v>
      </c>
      <c r="M84" s="119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7.57140587489193</v>
      </c>
      <c r="N84" s="119" t="n">
        <f aca="false">M84*31.25</f>
        <v>236.606433590373</v>
      </c>
    </row>
    <row collapsed="false" customFormat="false" customHeight="false" hidden="false" ht="12.75" outlineLevel="0" r="85">
      <c r="A85" s="118" t="n">
        <v>40402</v>
      </c>
      <c r="B85" s="0" t="s">
        <v>160</v>
      </c>
      <c r="C85" s="0" t="n">
        <v>10.7</v>
      </c>
      <c r="D85" s="0" t="n">
        <v>289.192</v>
      </c>
      <c r="E85" s="0" t="n">
        <v>29.04</v>
      </c>
      <c r="F85" s="0" t="n">
        <v>2975</v>
      </c>
      <c r="G85" s="0" t="n">
        <v>17.6</v>
      </c>
      <c r="I85" s="119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96.6529488188729</v>
      </c>
      <c r="J85" s="120" t="n">
        <f aca="false">I85*20.9/100</f>
        <v>20.2004663031444</v>
      </c>
      <c r="K85" s="82" t="n">
        <f aca="false">($B$9-EXP(52.57-6690.9/(273.15+G85)-4.681*LN(273.15+G85)))*I85/100*0.2095</f>
        <v>201.034263704075</v>
      </c>
      <c r="L85" s="82" t="n">
        <f aca="false">K85/1.33322</f>
        <v>150.788514801815</v>
      </c>
      <c r="M85" s="119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7.59842250146675</v>
      </c>
      <c r="N85" s="119" t="n">
        <f aca="false">M85*31.25</f>
        <v>237.450703170836</v>
      </c>
    </row>
    <row collapsed="false" customFormat="false" customHeight="false" hidden="false" ht="12.75" outlineLevel="0" r="86">
      <c r="A86" s="118" t="n">
        <v>40402</v>
      </c>
      <c r="B86" s="0" t="s">
        <v>161</v>
      </c>
      <c r="C86" s="0" t="n">
        <v>10.866</v>
      </c>
      <c r="D86" s="0" t="n">
        <v>288.677</v>
      </c>
      <c r="E86" s="0" t="n">
        <v>29.06</v>
      </c>
      <c r="F86" s="0" t="n">
        <v>2971</v>
      </c>
      <c r="G86" s="0" t="n">
        <v>17.6</v>
      </c>
      <c r="I86" s="119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96.4809439015064</v>
      </c>
      <c r="J86" s="120" t="n">
        <f aca="false">I86*20.9/100</f>
        <v>20.1645172754148</v>
      </c>
      <c r="K86" s="82" t="n">
        <f aca="false">($B$9-EXP(52.57-6690.9/(273.15+G86)-4.681*LN(273.15+G86)))*I86/100*0.2095</f>
        <v>200.676500362772</v>
      </c>
      <c r="L86" s="82" t="n">
        <f aca="false">K86/1.33322</f>
        <v>150.520169486486</v>
      </c>
      <c r="M86" s="119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7.58490024425213</v>
      </c>
      <c r="N86" s="119" t="n">
        <f aca="false">M86*31.25</f>
        <v>237.028132632879</v>
      </c>
    </row>
    <row collapsed="false" customFormat="false" customHeight="false" hidden="false" ht="12.75" outlineLevel="0" r="87">
      <c r="A87" s="118" t="n">
        <v>40402</v>
      </c>
      <c r="B87" s="0" t="s">
        <v>162</v>
      </c>
      <c r="C87" s="0" t="n">
        <v>11.033</v>
      </c>
      <c r="D87" s="0" t="n">
        <v>290.742</v>
      </c>
      <c r="E87" s="0" t="n">
        <v>28.98</v>
      </c>
      <c r="F87" s="0" t="n">
        <v>2972</v>
      </c>
      <c r="G87" s="0" t="n">
        <v>17.6</v>
      </c>
      <c r="I87" s="119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97.1711017019468</v>
      </c>
      <c r="J87" s="120" t="n">
        <f aca="false">I87*20.9/100</f>
        <v>20.3087602557069</v>
      </c>
      <c r="K87" s="82" t="n">
        <f aca="false">($B$9-EXP(52.57-6690.9/(273.15+G87)-4.681*LN(273.15+G87)))*I87/100*0.2095</f>
        <v>202.112000954805</v>
      </c>
      <c r="L87" s="82" t="n">
        <f aca="false">K87/1.33322</f>
        <v>151.596886451452</v>
      </c>
      <c r="M87" s="119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7.63915736340383</v>
      </c>
      <c r="N87" s="119" t="n">
        <f aca="false">M87*31.25</f>
        <v>238.72366760637</v>
      </c>
    </row>
    <row collapsed="false" customFormat="false" customHeight="false" hidden="false" ht="12.75" outlineLevel="0" r="88">
      <c r="A88" s="118" t="n">
        <v>40402</v>
      </c>
      <c r="B88" s="0" t="s">
        <v>163</v>
      </c>
      <c r="C88" s="0" t="n">
        <v>11.2</v>
      </c>
      <c r="D88" s="0" t="n">
        <v>291.002</v>
      </c>
      <c r="E88" s="0" t="n">
        <v>28.97</v>
      </c>
      <c r="F88" s="0" t="n">
        <v>2972</v>
      </c>
      <c r="G88" s="0" t="n">
        <v>17.6</v>
      </c>
      <c r="I88" s="119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97.2577736061771</v>
      </c>
      <c r="J88" s="120" t="n">
        <f aca="false">I88*20.9/100</f>
        <v>20.326874683691</v>
      </c>
      <c r="K88" s="82" t="n">
        <f aca="false">($B$9-EXP(52.57-6690.9/(273.15+G88)-4.681*LN(273.15+G88)))*I88/100*0.2095</f>
        <v>202.292275045391</v>
      </c>
      <c r="L88" s="82" t="n">
        <f aca="false">K88/1.33322</f>
        <v>151.732103512841</v>
      </c>
      <c r="M88" s="119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7.64597112082558</v>
      </c>
      <c r="N88" s="119" t="n">
        <f aca="false">M88*31.25</f>
        <v>238.936597525799</v>
      </c>
    </row>
    <row collapsed="false" customFormat="false" customHeight="false" hidden="false" ht="12.75" outlineLevel="0" r="89">
      <c r="A89" s="118" t="n">
        <v>40402</v>
      </c>
      <c r="B89" s="0" t="s">
        <v>164</v>
      </c>
      <c r="C89" s="0" t="n">
        <v>11.367</v>
      </c>
      <c r="D89" s="0" t="n">
        <v>292.302</v>
      </c>
      <c r="E89" s="0" t="n">
        <v>28.92</v>
      </c>
      <c r="F89" s="0" t="n">
        <v>2974</v>
      </c>
      <c r="G89" s="0" t="n">
        <v>17.6</v>
      </c>
      <c r="I89" s="119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97.6924822955582</v>
      </c>
      <c r="J89" s="120" t="n">
        <f aca="false">I89*20.9/100</f>
        <v>20.4177287997717</v>
      </c>
      <c r="K89" s="82" t="n">
        <f aca="false">($B$9-EXP(52.57-6690.9/(273.15+G89)-4.681*LN(273.15+G89)))*I89/100*0.2095</f>
        <v>203.196451714219</v>
      </c>
      <c r="L89" s="82" t="n">
        <f aca="false">K89/1.33322</f>
        <v>152.410293660625</v>
      </c>
      <c r="M89" s="119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7.68014597350563</v>
      </c>
      <c r="N89" s="119" t="n">
        <f aca="false">M89*31.25</f>
        <v>240.004561672051</v>
      </c>
    </row>
    <row collapsed="false" customFormat="false" customHeight="false" hidden="false" ht="12.75" outlineLevel="0" r="90">
      <c r="A90" s="118" t="n">
        <v>40402</v>
      </c>
      <c r="B90" s="0" t="s">
        <v>165</v>
      </c>
      <c r="C90" s="0" t="n">
        <v>11.534</v>
      </c>
      <c r="D90" s="0" t="n">
        <v>288.677</v>
      </c>
      <c r="E90" s="0" t="n">
        <v>29.06</v>
      </c>
      <c r="F90" s="0" t="n">
        <v>2973</v>
      </c>
      <c r="G90" s="0" t="n">
        <v>17.6</v>
      </c>
      <c r="I90" s="119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96.4809439015064</v>
      </c>
      <c r="J90" s="120" t="n">
        <f aca="false">I90*20.9/100</f>
        <v>20.1645172754148</v>
      </c>
      <c r="K90" s="82" t="n">
        <f aca="false">($B$9-EXP(52.57-6690.9/(273.15+G90)-4.681*LN(273.15+G90)))*I90/100*0.2095</f>
        <v>200.676500362772</v>
      </c>
      <c r="L90" s="82" t="n">
        <f aca="false">K90/1.33322</f>
        <v>150.520169486486</v>
      </c>
      <c r="M90" s="119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7.58490024425213</v>
      </c>
      <c r="N90" s="119" t="n">
        <f aca="false">M90*31.25</f>
        <v>237.028132632879</v>
      </c>
    </row>
    <row collapsed="false" customFormat="false" customHeight="false" hidden="false" ht="12.75" outlineLevel="0" r="91">
      <c r="A91" s="118" t="n">
        <v>40402</v>
      </c>
      <c r="B91" s="0" t="s">
        <v>166</v>
      </c>
      <c r="C91" s="0" t="n">
        <v>11.701</v>
      </c>
      <c r="D91" s="0" t="n">
        <v>289.708</v>
      </c>
      <c r="E91" s="0" t="n">
        <v>29.02</v>
      </c>
      <c r="F91" s="0" t="n">
        <v>2981</v>
      </c>
      <c r="G91" s="0" t="n">
        <v>17.6</v>
      </c>
      <c r="I91" s="119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96.8253094427091</v>
      </c>
      <c r="J91" s="120" t="n">
        <f aca="false">I91*20.9/100</f>
        <v>20.2364896735262</v>
      </c>
      <c r="K91" s="82" t="n">
        <f aca="false">($B$9-EXP(52.57-6690.9/(273.15+G91)-4.681*LN(273.15+G91)))*I91/100*0.2095</f>
        <v>201.392766900594</v>
      </c>
      <c r="L91" s="82" t="n">
        <f aca="false">K91/1.33322</f>
        <v>151.057415055725</v>
      </c>
      <c r="M91" s="119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7.61197272273293</v>
      </c>
      <c r="N91" s="119" t="n">
        <f aca="false">M91*31.25</f>
        <v>237.874147585404</v>
      </c>
    </row>
    <row collapsed="false" customFormat="false" customHeight="false" hidden="false" ht="12.75" outlineLevel="0" r="92">
      <c r="A92" s="118" t="n">
        <v>40402</v>
      </c>
      <c r="B92" s="0" t="s">
        <v>167</v>
      </c>
      <c r="C92" s="0" t="n">
        <v>11.868</v>
      </c>
      <c r="D92" s="0" t="n">
        <v>288.677</v>
      </c>
      <c r="E92" s="0" t="n">
        <v>29.06</v>
      </c>
      <c r="F92" s="0" t="n">
        <v>2978</v>
      </c>
      <c r="G92" s="0" t="n">
        <v>17.6</v>
      </c>
      <c r="I92" s="119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96.4809439015064</v>
      </c>
      <c r="J92" s="120" t="n">
        <f aca="false">I92*20.9/100</f>
        <v>20.1645172754148</v>
      </c>
      <c r="K92" s="82" t="n">
        <f aca="false">($B$9-EXP(52.57-6690.9/(273.15+G92)-4.681*LN(273.15+G92)))*I92/100*0.2095</f>
        <v>200.676500362772</v>
      </c>
      <c r="L92" s="82" t="n">
        <f aca="false">K92/1.33322</f>
        <v>150.520169486486</v>
      </c>
      <c r="M92" s="119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7.58490024425213</v>
      </c>
      <c r="N92" s="119" t="n">
        <f aca="false">M92*31.25</f>
        <v>237.028132632879</v>
      </c>
    </row>
    <row collapsed="false" customFormat="false" customHeight="false" hidden="false" ht="12.75" outlineLevel="0" r="93">
      <c r="A93" s="118" t="n">
        <v>40402</v>
      </c>
      <c r="B93" s="0" t="s">
        <v>168</v>
      </c>
      <c r="C93" s="0" t="n">
        <v>12.035</v>
      </c>
      <c r="D93" s="0" t="n">
        <v>293.872</v>
      </c>
      <c r="E93" s="0" t="n">
        <v>28.86</v>
      </c>
      <c r="F93" s="0" t="n">
        <v>2972</v>
      </c>
      <c r="G93" s="0" t="n">
        <v>17.6</v>
      </c>
      <c r="I93" s="119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98.2171171824253</v>
      </c>
      <c r="J93" s="120" t="n">
        <f aca="false">I93*20.9/100</f>
        <v>20.5273774911269</v>
      </c>
      <c r="K93" s="82" t="n">
        <f aca="false">($B$9-EXP(52.57-6690.9/(273.15+G93)-4.681*LN(273.15+G93)))*I93/100*0.2095</f>
        <v>204.287671273308</v>
      </c>
      <c r="L93" s="82" t="n">
        <f aca="false">K93/1.33322</f>
        <v>153.228777901103</v>
      </c>
      <c r="M93" s="119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7.72139042158651</v>
      </c>
      <c r="N93" s="119" t="n">
        <f aca="false">M93*31.25</f>
        <v>241.293450674579</v>
      </c>
    </row>
    <row collapsed="false" customFormat="false" customHeight="false" hidden="false" ht="12.75" outlineLevel="0" r="94">
      <c r="A94" s="118" t="n">
        <v>40402</v>
      </c>
      <c r="B94" s="0" t="s">
        <v>169</v>
      </c>
      <c r="C94" s="0" t="n">
        <v>12.202</v>
      </c>
      <c r="D94" s="0" t="n">
        <v>290.742</v>
      </c>
      <c r="E94" s="0" t="n">
        <v>28.98</v>
      </c>
      <c r="F94" s="0" t="n">
        <v>2969</v>
      </c>
      <c r="G94" s="0" t="n">
        <v>17.6</v>
      </c>
      <c r="I94" s="119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97.1711017019468</v>
      </c>
      <c r="J94" s="120" t="n">
        <f aca="false">I94*20.9/100</f>
        <v>20.3087602557069</v>
      </c>
      <c r="K94" s="82" t="n">
        <f aca="false">($B$9-EXP(52.57-6690.9/(273.15+G94)-4.681*LN(273.15+G94)))*I94/100*0.2095</f>
        <v>202.112000954805</v>
      </c>
      <c r="L94" s="82" t="n">
        <f aca="false">K94/1.33322</f>
        <v>151.596886451452</v>
      </c>
      <c r="M94" s="119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7.63915736340383</v>
      </c>
      <c r="N94" s="119" t="n">
        <f aca="false">M94*31.25</f>
        <v>238.72366760637</v>
      </c>
    </row>
    <row collapsed="false" customFormat="false" customHeight="false" hidden="false" ht="12.75" outlineLevel="0" r="95">
      <c r="A95" s="118" t="n">
        <v>40402</v>
      </c>
      <c r="B95" s="0" t="s">
        <v>170</v>
      </c>
      <c r="C95" s="0" t="n">
        <v>12.368</v>
      </c>
      <c r="D95" s="0" t="n">
        <v>290.021</v>
      </c>
      <c r="E95" s="0" t="n">
        <v>29.05</v>
      </c>
      <c r="F95" s="0" t="n">
        <v>2975</v>
      </c>
      <c r="G95" s="0" t="n">
        <v>17.5</v>
      </c>
      <c r="I95" s="119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96.7304594113014</v>
      </c>
      <c r="J95" s="120" t="n">
        <f aca="false">I95*20.9/100</f>
        <v>20.216666016962</v>
      </c>
      <c r="K95" s="82" t="n">
        <f aca="false">($B$9-EXP(52.57-6690.9/(273.15+G95)-4.681*LN(273.15+G95)))*I95/100*0.2095</f>
        <v>201.221194071517</v>
      </c>
      <c r="L95" s="82" t="n">
        <f aca="false">K95/1.33322</f>
        <v>150.92872449522</v>
      </c>
      <c r="M95" s="119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7.61893999255088</v>
      </c>
      <c r="N95" s="119" t="n">
        <f aca="false">M95*31.25</f>
        <v>238.091874767215</v>
      </c>
    </row>
    <row collapsed="false" customFormat="false" customHeight="false" hidden="false" ht="12.75" outlineLevel="0" r="96">
      <c r="A96" s="118" t="n">
        <v>40402</v>
      </c>
      <c r="B96" s="0" t="s">
        <v>171</v>
      </c>
      <c r="C96" s="0" t="n">
        <v>12.535</v>
      </c>
      <c r="D96" s="0" t="n">
        <v>287.452</v>
      </c>
      <c r="E96" s="0" t="n">
        <v>29.15</v>
      </c>
      <c r="F96" s="0" t="n">
        <v>2971</v>
      </c>
      <c r="G96" s="0" t="n">
        <v>17.5</v>
      </c>
      <c r="I96" s="119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95.8734549228258</v>
      </c>
      <c r="J96" s="120" t="n">
        <f aca="false">I96*20.9/100</f>
        <v>20.0375520788706</v>
      </c>
      <c r="K96" s="82" t="n">
        <f aca="false">($B$9-EXP(52.57-6690.9/(273.15+G96)-4.681*LN(273.15+G96)))*I96/100*0.2095</f>
        <v>199.438431252595</v>
      </c>
      <c r="L96" s="82" t="n">
        <f aca="false">K96/1.33322</f>
        <v>149.591538720238</v>
      </c>
      <c r="M96" s="119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7.5514383409431</v>
      </c>
      <c r="N96" s="119" t="n">
        <f aca="false">M96*31.25</f>
        <v>235.982448154472</v>
      </c>
    </row>
    <row collapsed="false" customFormat="false" customHeight="false" hidden="false" ht="12.75" outlineLevel="0" r="97">
      <c r="A97" s="118" t="n">
        <v>40402</v>
      </c>
      <c r="B97" s="0" t="s">
        <v>172</v>
      </c>
      <c r="C97" s="0" t="n">
        <v>12.702</v>
      </c>
      <c r="D97" s="0" t="n">
        <v>291.836</v>
      </c>
      <c r="E97" s="0" t="n">
        <v>28.98</v>
      </c>
      <c r="F97" s="0" t="n">
        <v>2968</v>
      </c>
      <c r="G97" s="0" t="n">
        <v>17.5</v>
      </c>
      <c r="I97" s="119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97.3356479561348</v>
      </c>
      <c r="J97" s="120" t="n">
        <f aca="false">I97*20.9/100</f>
        <v>20.3431504228322</v>
      </c>
      <c r="K97" s="82" t="n">
        <f aca="false">($B$9-EXP(52.57-6690.9/(273.15+G97)-4.681*LN(273.15+G97)))*I97/100*0.2095</f>
        <v>202.480122876062</v>
      </c>
      <c r="L97" s="82" t="n">
        <f aca="false">K97/1.33322</f>
        <v>151.873001362163</v>
      </c>
      <c r="M97" s="119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7.66660745154288</v>
      </c>
      <c r="N97" s="119" t="n">
        <f aca="false">M97*31.25</f>
        <v>239.581482860715</v>
      </c>
    </row>
    <row collapsed="false" customFormat="false" customHeight="false" hidden="false" ht="12.75" outlineLevel="0" r="98">
      <c r="A98" s="118" t="n">
        <v>40402</v>
      </c>
      <c r="B98" s="0" t="s">
        <v>173</v>
      </c>
      <c r="C98" s="0" t="n">
        <v>12.869</v>
      </c>
      <c r="D98" s="0" t="n">
        <v>290.797</v>
      </c>
      <c r="E98" s="0" t="n">
        <v>29.02</v>
      </c>
      <c r="F98" s="0" t="n">
        <v>2971</v>
      </c>
      <c r="G98" s="0" t="n">
        <v>17.5</v>
      </c>
      <c r="I98" s="119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96.9892897938666</v>
      </c>
      <c r="J98" s="120" t="n">
        <f aca="false">I98*20.9/100</f>
        <v>20.2707615669181</v>
      </c>
      <c r="K98" s="82" t="n">
        <f aca="false">($B$9-EXP(52.57-6690.9/(273.15+G98)-4.681*LN(273.15+G98)))*I98/100*0.2095</f>
        <v>201.759619702479</v>
      </c>
      <c r="L98" s="82" t="n">
        <f aca="false">K98/1.33322</f>
        <v>151.332578045993</v>
      </c>
      <c r="M98" s="119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7.6393266749363</v>
      </c>
      <c r="N98" s="119" t="n">
        <f aca="false">M98*31.25</f>
        <v>238.728958591759</v>
      </c>
    </row>
    <row collapsed="false" customFormat="false" customHeight="false" hidden="false" ht="12.75" outlineLevel="0" r="99">
      <c r="A99" s="118" t="n">
        <v>40402</v>
      </c>
      <c r="B99" s="0" t="s">
        <v>174</v>
      </c>
      <c r="C99" s="0" t="n">
        <v>13.036</v>
      </c>
      <c r="D99" s="0" t="n">
        <v>292.879</v>
      </c>
      <c r="E99" s="0" t="n">
        <v>28.94</v>
      </c>
      <c r="F99" s="0" t="n">
        <v>2974</v>
      </c>
      <c r="G99" s="0" t="n">
        <v>17.5</v>
      </c>
      <c r="I99" s="119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97.6834429934528</v>
      </c>
      <c r="J99" s="120" t="n">
        <f aca="false">I99*20.9/100</f>
        <v>20.4158395856316</v>
      </c>
      <c r="K99" s="82" t="n">
        <f aca="false">($B$9-EXP(52.57-6690.9/(273.15+G99)-4.681*LN(273.15+G99)))*I99/100*0.2095</f>
        <v>203.203615074148</v>
      </c>
      <c r="L99" s="82" t="n">
        <f aca="false">K99/1.33322</f>
        <v>152.415666637275</v>
      </c>
      <c r="M99" s="119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7.69400140309816</v>
      </c>
      <c r="N99" s="119" t="n">
        <f aca="false">M99*31.25</f>
        <v>240.437543846817</v>
      </c>
    </row>
    <row collapsed="false" customFormat="false" customHeight="false" hidden="false" ht="12.75" outlineLevel="0" r="100">
      <c r="A100" s="118" t="n">
        <v>40402</v>
      </c>
      <c r="B100" s="0" t="s">
        <v>175</v>
      </c>
      <c r="C100" s="0" t="n">
        <v>13.203</v>
      </c>
      <c r="D100" s="0" t="n">
        <v>288.733</v>
      </c>
      <c r="E100" s="0" t="n">
        <v>29.1</v>
      </c>
      <c r="F100" s="0" t="n">
        <v>2973</v>
      </c>
      <c r="G100" s="0" t="n">
        <v>17.5</v>
      </c>
      <c r="I100" s="119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96.300852836355</v>
      </c>
      <c r="J100" s="120" t="n">
        <f aca="false">I100*20.9/100</f>
        <v>20.1268782427982</v>
      </c>
      <c r="K100" s="82" t="n">
        <f aca="false">($B$9-EXP(52.57-6690.9/(273.15+G100)-4.681*LN(273.15+G100)))*I100/100*0.2095</f>
        <v>200.327515404861</v>
      </c>
      <c r="L100" s="82" t="n">
        <f aca="false">K100/1.33322</f>
        <v>150.25840851837</v>
      </c>
      <c r="M100" s="119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7.58510218453423</v>
      </c>
      <c r="N100" s="119" t="n">
        <f aca="false">M100*31.25</f>
        <v>237.034443266695</v>
      </c>
    </row>
    <row collapsed="false" customFormat="false" customHeight="false" hidden="false" ht="12.75" outlineLevel="0" r="101">
      <c r="A101" s="118" t="n">
        <v>40402</v>
      </c>
      <c r="B101" s="0" t="s">
        <v>176</v>
      </c>
      <c r="C101" s="0" t="n">
        <v>13.37</v>
      </c>
      <c r="D101" s="0" t="n">
        <v>289.505</v>
      </c>
      <c r="E101" s="0" t="n">
        <v>29.07</v>
      </c>
      <c r="F101" s="0" t="n">
        <v>2974</v>
      </c>
      <c r="G101" s="0" t="n">
        <v>17.5</v>
      </c>
      <c r="I101" s="119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96.5583507776708</v>
      </c>
      <c r="J101" s="120" t="n">
        <f aca="false">I101*20.9/100</f>
        <v>20.1806953125332</v>
      </c>
      <c r="K101" s="82" t="n">
        <f aca="false">($B$9-EXP(52.57-6690.9/(273.15+G101)-4.681*LN(273.15+G101)))*I101/100*0.2095</f>
        <v>200.863169257204</v>
      </c>
      <c r="L101" s="82" t="n">
        <f aca="false">K101/1.33322</f>
        <v>150.660183058463</v>
      </c>
      <c r="M101" s="119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7.60538391766184</v>
      </c>
      <c r="N101" s="119" t="n">
        <f aca="false">M101*31.25</f>
        <v>237.668247426932</v>
      </c>
    </row>
    <row collapsed="false" customFormat="false" customHeight="false" hidden="false" ht="12.75" outlineLevel="0" r="102">
      <c r="A102" s="118" t="n">
        <v>40402</v>
      </c>
      <c r="B102" s="0" t="s">
        <v>177</v>
      </c>
      <c r="C102" s="0" t="n">
        <v>13.537</v>
      </c>
      <c r="D102" s="0" t="n">
        <v>290.539</v>
      </c>
      <c r="E102" s="0" t="n">
        <v>29.03</v>
      </c>
      <c r="F102" s="0" t="n">
        <v>2971</v>
      </c>
      <c r="G102" s="0" t="n">
        <v>17.5</v>
      </c>
      <c r="I102" s="119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96.9029238467536</v>
      </c>
      <c r="J102" s="120" t="n">
        <f aca="false">I102*20.9/100</f>
        <v>20.2527110839715</v>
      </c>
      <c r="K102" s="82" t="n">
        <f aca="false">($B$9-EXP(52.57-6690.9/(273.15+G102)-4.681*LN(273.15+G102)))*I102/100*0.2095</f>
        <v>201.579959033947</v>
      </c>
      <c r="L102" s="82" t="n">
        <f aca="false">K102/1.33322</f>
        <v>151.197821090253</v>
      </c>
      <c r="M102" s="119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7.63252409204298</v>
      </c>
      <c r="N102" s="119" t="n">
        <f aca="false">M102*31.25</f>
        <v>238.516377876343</v>
      </c>
    </row>
    <row collapsed="false" customFormat="false" customHeight="false" hidden="false" ht="12.75" outlineLevel="0" r="103">
      <c r="A103" s="118" t="n">
        <v>40402</v>
      </c>
      <c r="B103" s="0" t="s">
        <v>178</v>
      </c>
      <c r="C103" s="0" t="n">
        <v>13.704</v>
      </c>
      <c r="D103" s="0" t="n">
        <v>291.057</v>
      </c>
      <c r="E103" s="0" t="n">
        <v>29.01</v>
      </c>
      <c r="F103" s="0" t="n">
        <v>2971</v>
      </c>
      <c r="G103" s="0" t="n">
        <v>17.5</v>
      </c>
      <c r="I103" s="119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97.0757450562601</v>
      </c>
      <c r="J103" s="120" t="n">
        <f aca="false">I103*20.9/100</f>
        <v>20.2888307167583</v>
      </c>
      <c r="K103" s="82" t="n">
        <f aca="false">($B$9-EXP(52.57-6690.9/(273.15+G103)-4.681*LN(273.15+G103)))*I103/100*0.2095</f>
        <v>201.939466166958</v>
      </c>
      <c r="L103" s="82" t="n">
        <f aca="false">K103/1.33322</f>
        <v>151.467474360539</v>
      </c>
      <c r="M103" s="119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7.64613629271569</v>
      </c>
      <c r="N103" s="119" t="n">
        <f aca="false">M103*31.25</f>
        <v>238.941759147365</v>
      </c>
    </row>
    <row collapsed="false" customFormat="false" customHeight="false" hidden="false" ht="12.75" outlineLevel="0" r="104">
      <c r="A104" s="118" t="n">
        <v>40402</v>
      </c>
      <c r="B104" s="0" t="s">
        <v>179</v>
      </c>
      <c r="C104" s="0" t="n">
        <v>13.871</v>
      </c>
      <c r="D104" s="0" t="n">
        <v>287.196</v>
      </c>
      <c r="E104" s="0" t="n">
        <v>29.16</v>
      </c>
      <c r="F104" s="0" t="n">
        <v>2974</v>
      </c>
      <c r="G104" s="0" t="n">
        <v>17.5</v>
      </c>
      <c r="I104" s="119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95.7882390582579</v>
      </c>
      <c r="J104" s="120" t="n">
        <f aca="false">I104*20.9/100</f>
        <v>20.0197419631759</v>
      </c>
      <c r="K104" s="82" t="n">
        <f aca="false">($B$9-EXP(52.57-6690.9/(273.15+G104)-4.681*LN(273.15+G104)))*I104/100*0.2095</f>
        <v>199.261163015408</v>
      </c>
      <c r="L104" s="82" t="n">
        <f aca="false">K104/1.33322</f>
        <v>149.458576240536</v>
      </c>
      <c r="M104" s="119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7.54472634388956</v>
      </c>
      <c r="N104" s="119" t="n">
        <f aca="false">M104*31.25</f>
        <v>235.772698246549</v>
      </c>
    </row>
    <row collapsed="false" customFormat="false" customHeight="false" hidden="false" ht="12.75" outlineLevel="0" r="105">
      <c r="A105" s="118" t="n">
        <v>40402</v>
      </c>
      <c r="B105" s="0" t="s">
        <v>180</v>
      </c>
      <c r="C105" s="0" t="n">
        <v>14.038</v>
      </c>
      <c r="D105" s="0" t="n">
        <v>291.576</v>
      </c>
      <c r="E105" s="0" t="n">
        <v>28.99</v>
      </c>
      <c r="F105" s="0" t="n">
        <v>2976</v>
      </c>
      <c r="G105" s="0" t="n">
        <v>17.5</v>
      </c>
      <c r="I105" s="119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97.2489240151019</v>
      </c>
      <c r="J105" s="120" t="n">
        <f aca="false">I105*20.9/100</f>
        <v>20.3250251191563</v>
      </c>
      <c r="K105" s="82" t="n">
        <f aca="false">($B$9-EXP(52.57-6690.9/(273.15+G105)-4.681*LN(273.15+G105)))*I105/100*0.2095</f>
        <v>202.299717499355</v>
      </c>
      <c r="L105" s="82" t="n">
        <f aca="false">K105/1.33322</f>
        <v>151.737685827811</v>
      </c>
      <c r="M105" s="119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7.65977667138667</v>
      </c>
      <c r="N105" s="119" t="n">
        <f aca="false">M105*31.25</f>
        <v>239.368020980834</v>
      </c>
    </row>
    <row collapsed="false" customFormat="false" customHeight="false" hidden="false" ht="12.75" outlineLevel="0" r="106">
      <c r="A106" s="118" t="n">
        <v>40402</v>
      </c>
      <c r="B106" s="0" t="s">
        <v>181</v>
      </c>
      <c r="C106" s="0" t="n">
        <v>14.205</v>
      </c>
      <c r="D106" s="0" t="n">
        <v>288.477</v>
      </c>
      <c r="E106" s="0" t="n">
        <v>29.11</v>
      </c>
      <c r="F106" s="0" t="n">
        <v>2973</v>
      </c>
      <c r="G106" s="0" t="n">
        <v>17.5</v>
      </c>
      <c r="I106" s="119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96.2151970421231</v>
      </c>
      <c r="J106" s="120" t="n">
        <f aca="false">I106*20.9/100</f>
        <v>20.1089761818037</v>
      </c>
      <c r="K106" s="82" t="n">
        <f aca="false">($B$9-EXP(52.57-6690.9/(273.15+G106)-4.681*LN(273.15+G106)))*I106/100*0.2095</f>
        <v>200.149332014651</v>
      </c>
      <c r="L106" s="82" t="n">
        <f aca="false">K106/1.33322</f>
        <v>150.124759615556</v>
      </c>
      <c r="M106" s="119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7.57835553657826</v>
      </c>
      <c r="N106" s="119" t="n">
        <f aca="false">M106*31.25</f>
        <v>236.823610518071</v>
      </c>
    </row>
    <row collapsed="false" customFormat="false" customHeight="false" hidden="false" ht="12.75" outlineLevel="0" r="107">
      <c r="A107" s="118" t="n">
        <v>40402</v>
      </c>
      <c r="B107" s="0" t="s">
        <v>182</v>
      </c>
      <c r="C107" s="0" t="n">
        <v>14.372</v>
      </c>
      <c r="D107" s="0" t="n">
        <v>288.733</v>
      </c>
      <c r="E107" s="0" t="n">
        <v>29.1</v>
      </c>
      <c r="F107" s="0" t="n">
        <v>2976</v>
      </c>
      <c r="G107" s="0" t="n">
        <v>17.5</v>
      </c>
      <c r="I107" s="119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96.300852836355</v>
      </c>
      <c r="J107" s="120" t="n">
        <f aca="false">I107*20.9/100</f>
        <v>20.1268782427982</v>
      </c>
      <c r="K107" s="82" t="n">
        <f aca="false">($B$9-EXP(52.57-6690.9/(273.15+G107)-4.681*LN(273.15+G107)))*I107/100*0.2095</f>
        <v>200.327515404861</v>
      </c>
      <c r="L107" s="82" t="n">
        <f aca="false">K107/1.33322</f>
        <v>150.25840851837</v>
      </c>
      <c r="M107" s="119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7.58510218453423</v>
      </c>
      <c r="N107" s="119" t="n">
        <f aca="false">M107*31.25</f>
        <v>237.034443266695</v>
      </c>
    </row>
    <row collapsed="false" customFormat="false" customHeight="false" hidden="false" ht="12.75" outlineLevel="0" r="108">
      <c r="A108" s="118" t="n">
        <v>40402</v>
      </c>
      <c r="B108" s="0" t="s">
        <v>183</v>
      </c>
      <c r="C108" s="0" t="n">
        <v>14.538</v>
      </c>
      <c r="D108" s="0" t="n">
        <v>291.576</v>
      </c>
      <c r="E108" s="0" t="n">
        <v>28.99</v>
      </c>
      <c r="F108" s="0" t="n">
        <v>2969</v>
      </c>
      <c r="G108" s="0" t="n">
        <v>17.5</v>
      </c>
      <c r="I108" s="119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97.2489240151019</v>
      </c>
      <c r="J108" s="120" t="n">
        <f aca="false">I108*20.9/100</f>
        <v>20.3250251191563</v>
      </c>
      <c r="K108" s="82" t="n">
        <f aca="false">($B$9-EXP(52.57-6690.9/(273.15+G108)-4.681*LN(273.15+G108)))*I108/100*0.2095</f>
        <v>202.299717499355</v>
      </c>
      <c r="L108" s="82" t="n">
        <f aca="false">K108/1.33322</f>
        <v>151.737685827811</v>
      </c>
      <c r="M108" s="119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7.65977667138667</v>
      </c>
      <c r="N108" s="119" t="n">
        <f aca="false">M108*31.25</f>
        <v>239.368020980834</v>
      </c>
    </row>
    <row collapsed="false" customFormat="false" customHeight="false" hidden="false" ht="12.75" outlineLevel="0" r="109">
      <c r="A109" s="118" t="n">
        <v>40402</v>
      </c>
      <c r="B109" s="0" t="s">
        <v>184</v>
      </c>
      <c r="C109" s="0" t="n">
        <v>14.705</v>
      </c>
      <c r="D109" s="0" t="n">
        <v>291.316</v>
      </c>
      <c r="E109" s="0" t="n">
        <v>29</v>
      </c>
      <c r="F109" s="0" t="n">
        <v>2971</v>
      </c>
      <c r="G109" s="0" t="n">
        <v>17.5</v>
      </c>
      <c r="I109" s="119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97.1622897559396</v>
      </c>
      <c r="J109" s="120" t="n">
        <f aca="false">I109*20.9/100</f>
        <v>20.3069185589914</v>
      </c>
      <c r="K109" s="82" t="n">
        <f aca="false">($B$9-EXP(52.57-6690.9/(273.15+G109)-4.681*LN(273.15+G109)))*I109/100*0.2095</f>
        <v>202.119498681185</v>
      </c>
      <c r="L109" s="82" t="n">
        <f aca="false">K109/1.33322</f>
        <v>151.602510224258</v>
      </c>
      <c r="M109" s="119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7.65295295499089</v>
      </c>
      <c r="N109" s="119" t="n">
        <f aca="false">M109*31.25</f>
        <v>239.154779843465</v>
      </c>
    </row>
    <row collapsed="false" customFormat="false" customHeight="false" hidden="false" ht="12.75" outlineLevel="0" r="110">
      <c r="A110" s="118" t="n">
        <v>40402</v>
      </c>
      <c r="B110" s="0" t="s">
        <v>185</v>
      </c>
      <c r="C110" s="0" t="n">
        <v>14.872</v>
      </c>
      <c r="D110" s="0" t="n">
        <v>289.763</v>
      </c>
      <c r="E110" s="0" t="n">
        <v>29.06</v>
      </c>
      <c r="F110" s="0" t="n">
        <v>2971</v>
      </c>
      <c r="G110" s="0" t="n">
        <v>17.5</v>
      </c>
      <c r="I110" s="119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96.6443606799041</v>
      </c>
      <c r="J110" s="120" t="n">
        <f aca="false">I110*20.9/100</f>
        <v>20.1986713821</v>
      </c>
      <c r="K110" s="82" t="n">
        <f aca="false">($B$9-EXP(52.57-6690.9/(273.15+G110)-4.681*LN(273.15+G110)))*I110/100*0.2095</f>
        <v>201.042089272003</v>
      </c>
      <c r="L110" s="82" t="n">
        <f aca="false">K110/1.33322</f>
        <v>150.794384476683</v>
      </c>
      <c r="M110" s="119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7.61215845680772</v>
      </c>
      <c r="N110" s="119" t="n">
        <f aca="false">M110*31.25</f>
        <v>237.879951775241</v>
      </c>
    </row>
    <row collapsed="false" customFormat="false" customHeight="false" hidden="false" ht="12.75" outlineLevel="0" r="111">
      <c r="A111" s="118" t="n">
        <v>40402</v>
      </c>
      <c r="B111" s="0" t="s">
        <v>186</v>
      </c>
      <c r="C111" s="0" t="n">
        <v>15.039</v>
      </c>
      <c r="D111" s="0" t="n">
        <v>289.505</v>
      </c>
      <c r="E111" s="0" t="n">
        <v>29.07</v>
      </c>
      <c r="F111" s="0" t="n">
        <v>2970</v>
      </c>
      <c r="G111" s="0" t="n">
        <v>17.5</v>
      </c>
      <c r="I111" s="119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96.5583507776708</v>
      </c>
      <c r="J111" s="120" t="n">
        <f aca="false">I111*20.9/100</f>
        <v>20.1806953125332</v>
      </c>
      <c r="K111" s="82" t="n">
        <f aca="false">($B$9-EXP(52.57-6690.9/(273.15+G111)-4.681*LN(273.15+G111)))*I111/100*0.2095</f>
        <v>200.863169257204</v>
      </c>
      <c r="L111" s="82" t="n">
        <f aca="false">K111/1.33322</f>
        <v>150.660183058463</v>
      </c>
      <c r="M111" s="119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7.60538391766184</v>
      </c>
      <c r="N111" s="119" t="n">
        <f aca="false">M111*31.25</f>
        <v>237.668247426932</v>
      </c>
    </row>
    <row collapsed="false" customFormat="false" customHeight="false" hidden="false" ht="12.75" outlineLevel="0" r="112">
      <c r="A112" s="118" t="n">
        <v>40402</v>
      </c>
      <c r="B112" s="0" t="s">
        <v>187</v>
      </c>
      <c r="C112" s="0" t="n">
        <v>15.206</v>
      </c>
      <c r="D112" s="0" t="n">
        <v>290.539</v>
      </c>
      <c r="E112" s="0" t="n">
        <v>29.03</v>
      </c>
      <c r="F112" s="0" t="n">
        <v>2964</v>
      </c>
      <c r="G112" s="0" t="n">
        <v>17.5</v>
      </c>
      <c r="I112" s="119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96.9029238467536</v>
      </c>
      <c r="J112" s="120" t="n">
        <f aca="false">I112*20.9/100</f>
        <v>20.2527110839715</v>
      </c>
      <c r="K112" s="82" t="n">
        <f aca="false">($B$9-EXP(52.57-6690.9/(273.15+G112)-4.681*LN(273.15+G112)))*I112/100*0.2095</f>
        <v>201.579959033947</v>
      </c>
      <c r="L112" s="82" t="n">
        <f aca="false">K112/1.33322</f>
        <v>151.197821090253</v>
      </c>
      <c r="M112" s="119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7.63252409204298</v>
      </c>
      <c r="N112" s="119" t="n">
        <f aca="false">M112*31.25</f>
        <v>238.516377876343</v>
      </c>
    </row>
    <row collapsed="false" customFormat="false" customHeight="false" hidden="false" ht="12.75" outlineLevel="0" r="113">
      <c r="A113" s="118" t="n">
        <v>40402</v>
      </c>
      <c r="B113" s="0" t="s">
        <v>188</v>
      </c>
      <c r="C113" s="0" t="n">
        <v>15.373</v>
      </c>
      <c r="D113" s="0" t="n">
        <v>285.415</v>
      </c>
      <c r="E113" s="0" t="n">
        <v>29.23</v>
      </c>
      <c r="F113" s="0" t="n">
        <v>2963</v>
      </c>
      <c r="G113" s="0" t="n">
        <v>17.5</v>
      </c>
      <c r="I113" s="119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95.194174904143</v>
      </c>
      <c r="J113" s="120" t="n">
        <f aca="false">I113*20.9/100</f>
        <v>19.8955825549659</v>
      </c>
      <c r="K113" s="82" t="n">
        <f aca="false">($B$9-EXP(52.57-6690.9/(273.15+G113)-4.681*LN(273.15+G113)))*I113/100*0.2095</f>
        <v>198.025375455072</v>
      </c>
      <c r="L113" s="82" t="n">
        <f aca="false">K113/1.33322</f>
        <v>148.53165678213</v>
      </c>
      <c r="M113" s="119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7.49793509354843</v>
      </c>
      <c r="N113" s="119" t="n">
        <f aca="false">M113*31.25</f>
        <v>234.310471673388</v>
      </c>
    </row>
    <row collapsed="false" customFormat="false" customHeight="false" hidden="false" ht="12.75" outlineLevel="0" r="114">
      <c r="A114" s="118" t="n">
        <v>40402</v>
      </c>
      <c r="B114" s="0" t="s">
        <v>189</v>
      </c>
      <c r="C114" s="0" t="n">
        <v>15.54</v>
      </c>
      <c r="D114" s="0" t="n">
        <v>294.451</v>
      </c>
      <c r="E114" s="0" t="n">
        <v>28.88</v>
      </c>
      <c r="F114" s="0" t="n">
        <v>2967</v>
      </c>
      <c r="G114" s="0" t="n">
        <v>17.5</v>
      </c>
      <c r="I114" s="119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98.2078469322566</v>
      </c>
      <c r="J114" s="120" t="n">
        <f aca="false">I114*20.9/100</f>
        <v>20.5254400088416</v>
      </c>
      <c r="K114" s="82" t="n">
        <f aca="false">($B$9-EXP(52.57-6690.9/(273.15+G114)-4.681*LN(273.15+G114)))*I114/100*0.2095</f>
        <v>204.294493659695</v>
      </c>
      <c r="L114" s="82" t="n">
        <f aca="false">K114/1.33322</f>
        <v>153.233895125857</v>
      </c>
      <c r="M114" s="119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7.73530589152837</v>
      </c>
      <c r="N114" s="119" t="n">
        <f aca="false">M114*31.25</f>
        <v>241.728309110261</v>
      </c>
    </row>
    <row collapsed="false" customFormat="false" customHeight="false" hidden="false" ht="12.75" outlineLevel="0" r="115">
      <c r="A115" s="118" t="n">
        <v>40402</v>
      </c>
      <c r="B115" s="0" t="s">
        <v>190</v>
      </c>
      <c r="C115" s="0" t="n">
        <v>15.707</v>
      </c>
      <c r="D115" s="0" t="n">
        <v>293.14</v>
      </c>
      <c r="E115" s="0" t="n">
        <v>28.93</v>
      </c>
      <c r="F115" s="0" t="n">
        <v>2960</v>
      </c>
      <c r="G115" s="0" t="n">
        <v>17.5</v>
      </c>
      <c r="I115" s="119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97.7706171863833</v>
      </c>
      <c r="J115" s="120" t="n">
        <f aca="false">I115*20.9/100</f>
        <v>20.4340589919541</v>
      </c>
      <c r="K115" s="82" t="n">
        <f aca="false">($B$9-EXP(52.57-6690.9/(273.15+G115)-4.681*LN(273.15+G115)))*I115/100*0.2095</f>
        <v>203.384957076455</v>
      </c>
      <c r="L115" s="82" t="n">
        <f aca="false">K115/1.33322</f>
        <v>152.55168470054</v>
      </c>
      <c r="M115" s="119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7.70086764718382</v>
      </c>
      <c r="N115" s="119" t="n">
        <f aca="false">M115*31.25</f>
        <v>240.652113974494</v>
      </c>
    </row>
    <row collapsed="false" customFormat="false" customHeight="false" hidden="false" ht="12.75" outlineLevel="0" r="116">
      <c r="A116" s="118" t="n">
        <v>40402</v>
      </c>
      <c r="B116" s="0" t="s">
        <v>191</v>
      </c>
      <c r="C116" s="0" t="n">
        <v>15.874</v>
      </c>
      <c r="D116" s="0" t="n">
        <v>291.576</v>
      </c>
      <c r="E116" s="0" t="n">
        <v>28.99</v>
      </c>
      <c r="F116" s="0" t="n">
        <v>2958</v>
      </c>
      <c r="G116" s="0" t="n">
        <v>17.5</v>
      </c>
      <c r="I116" s="119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97.2489240151019</v>
      </c>
      <c r="J116" s="120" t="n">
        <f aca="false">I116*20.9/100</f>
        <v>20.3250251191563</v>
      </c>
      <c r="K116" s="82" t="n">
        <f aca="false">($B$9-EXP(52.57-6690.9/(273.15+G116)-4.681*LN(273.15+G116)))*I116/100*0.2095</f>
        <v>202.299717499355</v>
      </c>
      <c r="L116" s="82" t="n">
        <f aca="false">K116/1.33322</f>
        <v>151.737685827811</v>
      </c>
      <c r="M116" s="119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7.65977667138667</v>
      </c>
      <c r="N116" s="119" t="n">
        <f aca="false">M116*31.25</f>
        <v>239.368020980834</v>
      </c>
    </row>
    <row collapsed="false" customFormat="false" customHeight="false" hidden="false" ht="12.75" outlineLevel="0" r="117">
      <c r="A117" s="118" t="n">
        <v>40402</v>
      </c>
      <c r="B117" s="0" t="s">
        <v>192</v>
      </c>
      <c r="C117" s="0" t="n">
        <v>16.041</v>
      </c>
      <c r="D117" s="0" t="n">
        <v>294.977</v>
      </c>
      <c r="E117" s="0" t="n">
        <v>28.86</v>
      </c>
      <c r="F117" s="0" t="n">
        <v>2957</v>
      </c>
      <c r="G117" s="0" t="n">
        <v>17.5</v>
      </c>
      <c r="I117" s="119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98.383375246435</v>
      </c>
      <c r="J117" s="120" t="n">
        <f aca="false">I117*20.9/100</f>
        <v>20.5621254265049</v>
      </c>
      <c r="K117" s="82" t="n">
        <f aca="false">($B$9-EXP(52.57-6690.9/(273.15+G117)-4.681*LN(273.15+G117)))*I117/100*0.2095</f>
        <v>204.659632181597</v>
      </c>
      <c r="L117" s="82" t="n">
        <f aca="false">K117/1.33322</f>
        <v>153.507772296843</v>
      </c>
      <c r="M117" s="119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7.74913131633104</v>
      </c>
      <c r="N117" s="119" t="n">
        <f aca="false">M117*31.25</f>
        <v>242.160353635345</v>
      </c>
    </row>
    <row collapsed="false" customFormat="false" customHeight="false" hidden="false" ht="12.75" outlineLevel="0" r="118">
      <c r="A118" s="118" t="n">
        <v>40402</v>
      </c>
      <c r="B118" s="0" t="s">
        <v>193</v>
      </c>
      <c r="C118" s="0" t="n">
        <v>16.207</v>
      </c>
      <c r="D118" s="0" t="n">
        <v>291.316</v>
      </c>
      <c r="E118" s="0" t="n">
        <v>29</v>
      </c>
      <c r="F118" s="0" t="n">
        <v>2962</v>
      </c>
      <c r="G118" s="0" t="n">
        <v>17.5</v>
      </c>
      <c r="I118" s="119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97.1622897559396</v>
      </c>
      <c r="J118" s="120" t="n">
        <f aca="false">I118*20.9/100</f>
        <v>20.3069185589914</v>
      </c>
      <c r="K118" s="82" t="n">
        <f aca="false">($B$9-EXP(52.57-6690.9/(273.15+G118)-4.681*LN(273.15+G118)))*I118/100*0.2095</f>
        <v>202.119498681185</v>
      </c>
      <c r="L118" s="82" t="n">
        <f aca="false">K118/1.33322</f>
        <v>151.602510224258</v>
      </c>
      <c r="M118" s="119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7.65295295499089</v>
      </c>
      <c r="N118" s="119" t="n">
        <f aca="false">M118*31.25</f>
        <v>239.154779843465</v>
      </c>
    </row>
    <row collapsed="false" customFormat="false" customHeight="false" hidden="false" ht="12.75" outlineLevel="0" r="119">
      <c r="A119" s="118" t="n">
        <v>40402</v>
      </c>
      <c r="B119" s="0" t="s">
        <v>194</v>
      </c>
      <c r="C119" s="0" t="n">
        <v>16.374</v>
      </c>
      <c r="D119" s="0" t="n">
        <v>291.836</v>
      </c>
      <c r="E119" s="0" t="n">
        <v>28.98</v>
      </c>
      <c r="F119" s="0" t="n">
        <v>2962</v>
      </c>
      <c r="G119" s="0" t="n">
        <v>17.5</v>
      </c>
      <c r="I119" s="119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97.3356479561348</v>
      </c>
      <c r="J119" s="120" t="n">
        <f aca="false">I119*20.9/100</f>
        <v>20.3431504228322</v>
      </c>
      <c r="K119" s="82" t="n">
        <f aca="false">($B$9-EXP(52.57-6690.9/(273.15+G119)-4.681*LN(273.15+G119)))*I119/100*0.2095</f>
        <v>202.480122876062</v>
      </c>
      <c r="L119" s="82" t="n">
        <f aca="false">K119/1.33322</f>
        <v>151.873001362163</v>
      </c>
      <c r="M119" s="119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7.66660745154288</v>
      </c>
      <c r="N119" s="119" t="n">
        <f aca="false">M119*31.25</f>
        <v>239.581482860715</v>
      </c>
    </row>
    <row collapsed="false" customFormat="false" customHeight="false" hidden="false" ht="12.75" outlineLevel="0" r="120">
      <c r="A120" s="118" t="n">
        <v>40402</v>
      </c>
      <c r="B120" s="0" t="s">
        <v>195</v>
      </c>
      <c r="C120" s="0" t="n">
        <v>16.541</v>
      </c>
      <c r="D120" s="0" t="n">
        <v>292.357</v>
      </c>
      <c r="E120" s="0" t="n">
        <v>28.96</v>
      </c>
      <c r="F120" s="0" t="n">
        <v>2960</v>
      </c>
      <c r="G120" s="0" t="n">
        <v>17.5</v>
      </c>
      <c r="I120" s="119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97.5093653743239</v>
      </c>
      <c r="J120" s="120" t="n">
        <f aca="false">I120*20.9/100</f>
        <v>20.3794573632337</v>
      </c>
      <c r="K120" s="82" t="n">
        <f aca="false">($B$9-EXP(52.57-6690.9/(273.15+G120)-4.681*LN(273.15+G120)))*I120/100*0.2095</f>
        <v>202.841494325467</v>
      </c>
      <c r="L120" s="82" t="n">
        <f aca="false">K120/1.33322</f>
        <v>152.144052988604</v>
      </c>
      <c r="M120" s="119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7.68029024177151</v>
      </c>
      <c r="N120" s="119" t="n">
        <f aca="false">M120*31.25</f>
        <v>240.00907005536</v>
      </c>
    </row>
    <row collapsed="false" customFormat="false" customHeight="false" hidden="false" ht="12.75" outlineLevel="0" r="121">
      <c r="A121" s="118" t="n">
        <v>40402</v>
      </c>
      <c r="B121" s="0" t="s">
        <v>196</v>
      </c>
      <c r="C121" s="0" t="n">
        <v>16.708</v>
      </c>
      <c r="D121" s="0" t="n">
        <v>294.714</v>
      </c>
      <c r="E121" s="0" t="n">
        <v>28.87</v>
      </c>
      <c r="F121" s="0" t="n">
        <v>2958</v>
      </c>
      <c r="G121" s="0" t="n">
        <v>17.5</v>
      </c>
      <c r="I121" s="119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98.2955655065568</v>
      </c>
      <c r="J121" s="120" t="n">
        <f aca="false">I121*20.9/100</f>
        <v>20.5437731908704</v>
      </c>
      <c r="K121" s="82" t="n">
        <f aca="false">($B$9-EXP(52.57-6690.9/(273.15+G121)-4.681*LN(273.15+G121)))*I121/100*0.2095</f>
        <v>204.476968098153</v>
      </c>
      <c r="L121" s="82" t="n">
        <f aca="false">K121/1.33322</f>
        <v>153.370762588435</v>
      </c>
      <c r="M121" s="119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7.74221501361765</v>
      </c>
      <c r="N121" s="119" t="n">
        <f aca="false">M121*31.25</f>
        <v>241.944219175552</v>
      </c>
    </row>
    <row collapsed="false" customFormat="false" customHeight="false" hidden="false" ht="12.75" outlineLevel="0" r="122">
      <c r="A122" s="118" t="n">
        <v>40402</v>
      </c>
      <c r="B122" s="0" t="s">
        <v>197</v>
      </c>
      <c r="C122" s="0" t="n">
        <v>16.875</v>
      </c>
      <c r="D122" s="0" t="n">
        <v>288.22</v>
      </c>
      <c r="E122" s="0" t="n">
        <v>29.12</v>
      </c>
      <c r="F122" s="0" t="n">
        <v>2961</v>
      </c>
      <c r="G122" s="0" t="n">
        <v>17.5</v>
      </c>
      <c r="I122" s="119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96.1296294736718</v>
      </c>
      <c r="J122" s="120" t="n">
        <f aca="false">I122*20.9/100</f>
        <v>20.0910925599974</v>
      </c>
      <c r="K122" s="82" t="n">
        <f aca="false">($B$9-EXP(52.57-6690.9/(273.15+G122)-4.681*LN(273.15+G122)))*I122/100*0.2095</f>
        <v>199.971332153983</v>
      </c>
      <c r="L122" s="82" t="n">
        <f aca="false">K122/1.33322</f>
        <v>149.991248371599</v>
      </c>
      <c r="M122" s="119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7.57161583769431</v>
      </c>
      <c r="N122" s="119" t="n">
        <f aca="false">M122*31.25</f>
        <v>236.612994927947</v>
      </c>
    </row>
    <row collapsed="false" customFormat="false" customHeight="false" hidden="false" ht="12.75" outlineLevel="0" r="123">
      <c r="A123" s="118" t="n">
        <v>40402</v>
      </c>
      <c r="B123" s="0" t="s">
        <v>198</v>
      </c>
      <c r="C123" s="0" t="n">
        <v>17.042</v>
      </c>
      <c r="D123" s="0" t="n">
        <v>291.576</v>
      </c>
      <c r="E123" s="0" t="n">
        <v>28.99</v>
      </c>
      <c r="F123" s="0" t="n">
        <v>2958</v>
      </c>
      <c r="G123" s="0" t="n">
        <v>17.5</v>
      </c>
      <c r="I123" s="119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97.2489240151019</v>
      </c>
      <c r="J123" s="120" t="n">
        <f aca="false">I123*20.9/100</f>
        <v>20.3250251191563</v>
      </c>
      <c r="K123" s="82" t="n">
        <f aca="false">($B$9-EXP(52.57-6690.9/(273.15+G123)-4.681*LN(273.15+G123)))*I123/100*0.2095</f>
        <v>202.299717499355</v>
      </c>
      <c r="L123" s="82" t="n">
        <f aca="false">K123/1.33322</f>
        <v>151.737685827811</v>
      </c>
      <c r="M123" s="119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7.65977667138667</v>
      </c>
      <c r="N123" s="119" t="n">
        <f aca="false">M123*31.25</f>
        <v>239.368020980834</v>
      </c>
    </row>
    <row collapsed="false" customFormat="false" customHeight="false" hidden="false" ht="12.75" outlineLevel="0" r="124">
      <c r="A124" s="118" t="n">
        <v>40402</v>
      </c>
      <c r="B124" s="0" t="s">
        <v>199</v>
      </c>
      <c r="C124" s="0" t="n">
        <v>17.209</v>
      </c>
      <c r="D124" s="0" t="n">
        <v>293.926</v>
      </c>
      <c r="E124" s="0" t="n">
        <v>28.9</v>
      </c>
      <c r="F124" s="0" t="n">
        <v>2960</v>
      </c>
      <c r="G124" s="0" t="n">
        <v>17.5</v>
      </c>
      <c r="I124" s="119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98.0326827817431</v>
      </c>
      <c r="J124" s="120" t="n">
        <f aca="false">I124*20.9/100</f>
        <v>20.4888307013843</v>
      </c>
      <c r="K124" s="82" t="n">
        <f aca="false">($B$9-EXP(52.57-6690.9/(273.15+G124)-4.681*LN(273.15+G124)))*I124/100*0.2095</f>
        <v>203.930112680432</v>
      </c>
      <c r="L124" s="82" t="n">
        <f aca="false">K124/1.33322</f>
        <v>152.960586160147</v>
      </c>
      <c r="M124" s="119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7.72150914994634</v>
      </c>
      <c r="N124" s="119" t="n">
        <f aca="false">M124*31.25</f>
        <v>241.297160935823</v>
      </c>
    </row>
    <row collapsed="false" customFormat="false" customHeight="false" hidden="false" ht="12.75" outlineLevel="0" r="125">
      <c r="A125" s="118" t="n">
        <v>40402</v>
      </c>
      <c r="B125" s="0" t="s">
        <v>200</v>
      </c>
      <c r="C125" s="0" t="n">
        <v>17.376</v>
      </c>
      <c r="D125" s="0" t="n">
        <v>291.836</v>
      </c>
      <c r="E125" s="0" t="n">
        <v>28.98</v>
      </c>
      <c r="F125" s="0" t="n">
        <v>2955</v>
      </c>
      <c r="G125" s="0" t="n">
        <v>17.5</v>
      </c>
      <c r="I125" s="119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97.3356479561348</v>
      </c>
      <c r="J125" s="120" t="n">
        <f aca="false">I125*20.9/100</f>
        <v>20.3431504228322</v>
      </c>
      <c r="K125" s="82" t="n">
        <f aca="false">($B$9-EXP(52.57-6690.9/(273.15+G125)-4.681*LN(273.15+G125)))*I125/100*0.2095</f>
        <v>202.480122876062</v>
      </c>
      <c r="L125" s="82" t="n">
        <f aca="false">K125/1.33322</f>
        <v>151.873001362163</v>
      </c>
      <c r="M125" s="119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7.66660745154288</v>
      </c>
      <c r="N125" s="119" t="n">
        <f aca="false">M125*31.25</f>
        <v>239.581482860715</v>
      </c>
    </row>
    <row collapsed="false" customFormat="false" customHeight="false" hidden="false" ht="12.75" outlineLevel="0" r="126">
      <c r="A126" s="118" t="n">
        <v>40402</v>
      </c>
      <c r="B126" s="0" t="s">
        <v>201</v>
      </c>
      <c r="C126" s="0" t="n">
        <v>17.543</v>
      </c>
      <c r="D126" s="0" t="n">
        <v>290.539</v>
      </c>
      <c r="E126" s="0" t="n">
        <v>29.03</v>
      </c>
      <c r="F126" s="0" t="n">
        <v>2961</v>
      </c>
      <c r="G126" s="0" t="n">
        <v>17.5</v>
      </c>
      <c r="I126" s="119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96.9029238467536</v>
      </c>
      <c r="J126" s="120" t="n">
        <f aca="false">I126*20.9/100</f>
        <v>20.2527110839715</v>
      </c>
      <c r="K126" s="82" t="n">
        <f aca="false">($B$9-EXP(52.57-6690.9/(273.15+G126)-4.681*LN(273.15+G126)))*I126/100*0.2095</f>
        <v>201.579959033947</v>
      </c>
      <c r="L126" s="82" t="n">
        <f aca="false">K126/1.33322</f>
        <v>151.197821090253</v>
      </c>
      <c r="M126" s="119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7.63252409204298</v>
      </c>
      <c r="N126" s="119" t="n">
        <f aca="false">M126*31.25</f>
        <v>238.516377876343</v>
      </c>
    </row>
    <row collapsed="false" customFormat="false" customHeight="false" hidden="false" ht="12.75" outlineLevel="0" r="127">
      <c r="A127" s="118" t="n">
        <v>40402</v>
      </c>
      <c r="B127" s="0" t="s">
        <v>202</v>
      </c>
      <c r="C127" s="0" t="n">
        <v>17.709</v>
      </c>
      <c r="D127" s="0" t="n">
        <v>291.316</v>
      </c>
      <c r="E127" s="0" t="n">
        <v>29</v>
      </c>
      <c r="F127" s="0" t="n">
        <v>2961</v>
      </c>
      <c r="G127" s="0" t="n">
        <v>17.5</v>
      </c>
      <c r="I127" s="119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97.1622897559396</v>
      </c>
      <c r="J127" s="120" t="n">
        <f aca="false">I127*20.9/100</f>
        <v>20.3069185589914</v>
      </c>
      <c r="K127" s="82" t="n">
        <f aca="false">($B$9-EXP(52.57-6690.9/(273.15+G127)-4.681*LN(273.15+G127)))*I127/100*0.2095</f>
        <v>202.119498681185</v>
      </c>
      <c r="L127" s="82" t="n">
        <f aca="false">K127/1.33322</f>
        <v>151.602510224258</v>
      </c>
      <c r="M127" s="119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7.65295295499089</v>
      </c>
      <c r="N127" s="119" t="n">
        <f aca="false">M127*31.25</f>
        <v>239.154779843465</v>
      </c>
    </row>
    <row collapsed="false" customFormat="false" customHeight="false" hidden="false" ht="12.75" outlineLevel="0" r="128">
      <c r="A128" s="118" t="n">
        <v>40402</v>
      </c>
      <c r="B128" s="0" t="s">
        <v>203</v>
      </c>
      <c r="C128" s="0" t="n">
        <v>17.877</v>
      </c>
      <c r="D128" s="0" t="n">
        <v>290.797</v>
      </c>
      <c r="E128" s="0" t="n">
        <v>29.02</v>
      </c>
      <c r="F128" s="0" t="n">
        <v>2950</v>
      </c>
      <c r="G128" s="0" t="n">
        <v>17.5</v>
      </c>
      <c r="I128" s="119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96.9892897938666</v>
      </c>
      <c r="J128" s="120" t="n">
        <f aca="false">I128*20.9/100</f>
        <v>20.2707615669181</v>
      </c>
      <c r="K128" s="82" t="n">
        <f aca="false">($B$9-EXP(52.57-6690.9/(273.15+G128)-4.681*LN(273.15+G128)))*I128/100*0.2095</f>
        <v>201.759619702479</v>
      </c>
      <c r="L128" s="82" t="n">
        <f aca="false">K128/1.33322</f>
        <v>151.332578045993</v>
      </c>
      <c r="M128" s="119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7.6393266749363</v>
      </c>
      <c r="N128" s="119" t="n">
        <f aca="false">M128*31.25</f>
        <v>238.728958591759</v>
      </c>
    </row>
    <row collapsed="false" customFormat="false" customHeight="false" hidden="false" ht="12.75" outlineLevel="0" r="129">
      <c r="A129" s="118" t="n">
        <v>40402</v>
      </c>
      <c r="B129" s="0" t="s">
        <v>204</v>
      </c>
      <c r="C129" s="0" t="n">
        <v>18.043</v>
      </c>
      <c r="D129" s="0" t="n">
        <v>294.188</v>
      </c>
      <c r="E129" s="0" t="n">
        <v>28.89</v>
      </c>
      <c r="F129" s="0" t="n">
        <v>2956</v>
      </c>
      <c r="G129" s="0" t="n">
        <v>17.5</v>
      </c>
      <c r="I129" s="119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98.1202193988238</v>
      </c>
      <c r="J129" s="120" t="n">
        <f aca="false">I129*20.9/100</f>
        <v>20.5071258543542</v>
      </c>
      <c r="K129" s="82" t="n">
        <f aca="false">($B$9-EXP(52.57-6690.9/(273.15+G129)-4.681*LN(273.15+G129)))*I129/100*0.2095</f>
        <v>204.112208606794</v>
      </c>
      <c r="L129" s="82" t="n">
        <f aca="false">K129/1.33322</f>
        <v>153.097169714521</v>
      </c>
      <c r="M129" s="119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7.7284039402404</v>
      </c>
      <c r="N129" s="119" t="n">
        <f aca="false">M129*31.25</f>
        <v>241.512623132512</v>
      </c>
    </row>
    <row collapsed="false" customFormat="false" customHeight="false" hidden="false" ht="12.75" outlineLevel="0" r="130">
      <c r="A130" s="118" t="n">
        <v>40402</v>
      </c>
      <c r="B130" s="0" t="s">
        <v>205</v>
      </c>
      <c r="C130" s="0" t="n">
        <v>18.21</v>
      </c>
      <c r="D130" s="0" t="n">
        <v>292.879</v>
      </c>
      <c r="E130" s="0" t="n">
        <v>28.94</v>
      </c>
      <c r="F130" s="0" t="n">
        <v>2956</v>
      </c>
      <c r="G130" s="0" t="n">
        <v>17.5</v>
      </c>
      <c r="I130" s="119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97.6834429934528</v>
      </c>
      <c r="J130" s="120" t="n">
        <f aca="false">I130*20.9/100</f>
        <v>20.4158395856316</v>
      </c>
      <c r="K130" s="82" t="n">
        <f aca="false">($B$9-EXP(52.57-6690.9/(273.15+G130)-4.681*LN(273.15+G130)))*I130/100*0.2095</f>
        <v>203.203615074148</v>
      </c>
      <c r="L130" s="82" t="n">
        <f aca="false">K130/1.33322</f>
        <v>152.415666637275</v>
      </c>
      <c r="M130" s="119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7.69400140309816</v>
      </c>
      <c r="N130" s="119" t="n">
        <f aca="false">M130*31.25</f>
        <v>240.437543846817</v>
      </c>
    </row>
    <row collapsed="false" customFormat="false" customHeight="false" hidden="false" ht="12.75" outlineLevel="0" r="131">
      <c r="A131" s="118" t="n">
        <v>40402</v>
      </c>
      <c r="B131" s="0" t="s">
        <v>206</v>
      </c>
      <c r="C131" s="0" t="n">
        <v>18.361</v>
      </c>
      <c r="D131" s="0" t="n">
        <v>296.298</v>
      </c>
      <c r="E131" s="0" t="n">
        <v>28.81</v>
      </c>
      <c r="F131" s="0" t="n">
        <v>2955</v>
      </c>
      <c r="G131" s="0" t="n">
        <v>17.5</v>
      </c>
      <c r="I131" s="119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98.8237958080855</v>
      </c>
      <c r="J131" s="120" t="n">
        <f aca="false">I131*20.9/100</f>
        <v>20.6541733238899</v>
      </c>
      <c r="K131" s="82" t="n">
        <f aca="false">($B$9-EXP(52.57-6690.9/(273.15+G131)-4.681*LN(273.15+G131)))*I131/100*0.2095</f>
        <v>205.575806382033</v>
      </c>
      <c r="L131" s="82" t="n">
        <f aca="false">K131/1.33322</f>
        <v>154.19496135824</v>
      </c>
      <c r="M131" s="119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7.78382088413752</v>
      </c>
      <c r="N131" s="119" t="n">
        <f aca="false">M131*31.25</f>
        <v>243.244402629298</v>
      </c>
    </row>
    <row collapsed="false" customFormat="false" customHeight="false" hidden="false" ht="12.75" outlineLevel="0" r="132">
      <c r="A132" s="118" t="n">
        <v>40402</v>
      </c>
      <c r="B132" s="0" t="s">
        <v>207</v>
      </c>
      <c r="C132" s="0" t="n">
        <v>18.527</v>
      </c>
      <c r="D132" s="0" t="n">
        <v>293.664</v>
      </c>
      <c r="E132" s="0" t="n">
        <v>28.91</v>
      </c>
      <c r="F132" s="0" t="n">
        <v>2954</v>
      </c>
      <c r="G132" s="0" t="n">
        <v>17.5</v>
      </c>
      <c r="I132" s="119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97.9452369566941</v>
      </c>
      <c r="J132" s="120" t="n">
        <f aca="false">I132*20.9/100</f>
        <v>20.4705545239491</v>
      </c>
      <c r="K132" s="82" t="n">
        <f aca="false">($B$9-EXP(52.57-6690.9/(273.15+G132)-4.681*LN(273.15+G132)))*I132/100*0.2095</f>
        <v>203.748205621993</v>
      </c>
      <c r="L132" s="82" t="n">
        <f aca="false">K132/1.33322</f>
        <v>152.824144268758</v>
      </c>
      <c r="M132" s="119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7.71462151085414</v>
      </c>
      <c r="N132" s="119" t="n">
        <f aca="false">M132*31.25</f>
        <v>241.081922214192</v>
      </c>
    </row>
    <row collapsed="false" customFormat="false" customHeight="false" hidden="false" ht="12.75" outlineLevel="0" r="133">
      <c r="A133" s="118" t="n">
        <v>40402</v>
      </c>
      <c r="B133" s="0" t="s">
        <v>208</v>
      </c>
      <c r="C133" s="0" t="n">
        <v>18.694</v>
      </c>
      <c r="D133" s="0" t="n">
        <v>293.086</v>
      </c>
      <c r="E133" s="0" t="n">
        <v>28.89</v>
      </c>
      <c r="F133" s="0" t="n">
        <v>2956</v>
      </c>
      <c r="G133" s="0" t="n">
        <v>17.6</v>
      </c>
      <c r="I133" s="119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97.9543912811341</v>
      </c>
      <c r="J133" s="120" t="n">
        <f aca="false">I133*20.9/100</f>
        <v>20.472467777757</v>
      </c>
      <c r="K133" s="82" t="n">
        <f aca="false">($B$9-EXP(52.57-6690.9/(273.15+G133)-4.681*LN(273.15+G133)))*I133/100*0.2095</f>
        <v>203.741211917774</v>
      </c>
      <c r="L133" s="82" t="n">
        <f aca="false">K133/1.33322</f>
        <v>152.818898544707</v>
      </c>
      <c r="M133" s="119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7.70073608641636</v>
      </c>
      <c r="N133" s="119" t="n">
        <f aca="false">M133*31.25</f>
        <v>240.648002700511</v>
      </c>
    </row>
    <row collapsed="false" customFormat="false" customHeight="false" hidden="false" ht="12.75" outlineLevel="0" r="134">
      <c r="A134" s="118" t="n">
        <v>40402</v>
      </c>
      <c r="B134" s="0" t="s">
        <v>209</v>
      </c>
      <c r="C134" s="0" t="n">
        <v>18.861</v>
      </c>
      <c r="D134" s="0" t="n">
        <v>292.879</v>
      </c>
      <c r="E134" s="0" t="n">
        <v>28.94</v>
      </c>
      <c r="F134" s="0" t="n">
        <v>2949</v>
      </c>
      <c r="G134" s="0" t="n">
        <v>17.5</v>
      </c>
      <c r="I134" s="119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97.6834429934528</v>
      </c>
      <c r="J134" s="120" t="n">
        <f aca="false">I134*20.9/100</f>
        <v>20.4158395856316</v>
      </c>
      <c r="K134" s="82" t="n">
        <f aca="false">($B$9-EXP(52.57-6690.9/(273.15+G134)-4.681*LN(273.15+G134)))*I134/100*0.2095</f>
        <v>203.203615074148</v>
      </c>
      <c r="L134" s="82" t="n">
        <f aca="false">K134/1.33322</f>
        <v>152.415666637275</v>
      </c>
      <c r="M134" s="119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7.69400140309816</v>
      </c>
      <c r="N134" s="119" t="n">
        <f aca="false">M134*31.25</f>
        <v>240.437543846817</v>
      </c>
    </row>
    <row collapsed="false" customFormat="false" customHeight="false" hidden="false" ht="12.75" outlineLevel="0" r="135">
      <c r="A135" s="118" t="n">
        <v>40402</v>
      </c>
      <c r="B135" s="0" t="s">
        <v>210</v>
      </c>
      <c r="C135" s="0" t="n">
        <v>19.028</v>
      </c>
      <c r="D135" s="0" t="n">
        <v>295.241</v>
      </c>
      <c r="E135" s="0" t="n">
        <v>28.85</v>
      </c>
      <c r="F135" s="0" t="n">
        <v>2959</v>
      </c>
      <c r="G135" s="0" t="n">
        <v>17.5</v>
      </c>
      <c r="I135" s="119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98.4712762767978</v>
      </c>
      <c r="J135" s="120" t="n">
        <f aca="false">I135*20.9/100</f>
        <v>20.5804967418507</v>
      </c>
      <c r="K135" s="82" t="n">
        <f aca="false">($B$9-EXP(52.57-6690.9/(273.15+G135)-4.681*LN(273.15+G135)))*I135/100*0.2095</f>
        <v>204.842486169858</v>
      </c>
      <c r="L135" s="82" t="n">
        <f aca="false">K135/1.33322</f>
        <v>153.644924445971</v>
      </c>
      <c r="M135" s="119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7.75605480950675</v>
      </c>
      <c r="N135" s="119" t="n">
        <f aca="false">M135*31.25</f>
        <v>242.376712797086</v>
      </c>
    </row>
    <row collapsed="false" customFormat="false" customHeight="false" hidden="false" ht="12.75" outlineLevel="0" r="136">
      <c r="A136" s="118" t="n">
        <v>40402</v>
      </c>
      <c r="B136" s="0" t="s">
        <v>211</v>
      </c>
      <c r="C136" s="0" t="n">
        <v>19.195</v>
      </c>
      <c r="D136" s="0" t="n">
        <v>292.618</v>
      </c>
      <c r="E136" s="0" t="n">
        <v>28.95</v>
      </c>
      <c r="F136" s="0" t="n">
        <v>2955</v>
      </c>
      <c r="G136" s="0" t="n">
        <v>17.5</v>
      </c>
      <c r="I136" s="119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97.5963590972165</v>
      </c>
      <c r="J136" s="120" t="n">
        <f aca="false">I136*20.9/100</f>
        <v>20.3976390513182</v>
      </c>
      <c r="K136" s="82" t="n">
        <f aca="false">($B$9-EXP(52.57-6690.9/(273.15+G136)-4.681*LN(273.15+G136)))*I136/100*0.2095</f>
        <v>203.022460909351</v>
      </c>
      <c r="L136" s="82" t="n">
        <f aca="false">K136/1.33322</f>
        <v>152.279789464118</v>
      </c>
      <c r="M136" s="119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7.68714227119927</v>
      </c>
      <c r="N136" s="119" t="n">
        <f aca="false">M136*31.25</f>
        <v>240.223195974977</v>
      </c>
    </row>
    <row collapsed="false" customFormat="false" customHeight="false" hidden="false" ht="12.75" outlineLevel="0" r="137">
      <c r="A137" s="118" t="n">
        <v>40402</v>
      </c>
      <c r="B137" s="0" t="s">
        <v>212</v>
      </c>
      <c r="C137" s="0" t="n">
        <v>19.362</v>
      </c>
      <c r="D137" s="0" t="n">
        <v>296.298</v>
      </c>
      <c r="E137" s="0" t="n">
        <v>28.81</v>
      </c>
      <c r="F137" s="0" t="n">
        <v>2955</v>
      </c>
      <c r="G137" s="0" t="n">
        <v>17.5</v>
      </c>
      <c r="I137" s="119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98.8237958080855</v>
      </c>
      <c r="J137" s="120" t="n">
        <f aca="false">I137*20.9/100</f>
        <v>20.6541733238899</v>
      </c>
      <c r="K137" s="82" t="n">
        <f aca="false">($B$9-EXP(52.57-6690.9/(273.15+G137)-4.681*LN(273.15+G137)))*I137/100*0.2095</f>
        <v>205.575806382033</v>
      </c>
      <c r="L137" s="82" t="n">
        <f aca="false">K137/1.33322</f>
        <v>154.19496135824</v>
      </c>
      <c r="M137" s="119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7.78382088413752</v>
      </c>
      <c r="N137" s="119" t="n">
        <f aca="false">M137*31.25</f>
        <v>243.244402629298</v>
      </c>
    </row>
    <row collapsed="false" customFormat="false" customHeight="false" hidden="false" ht="12.75" outlineLevel="0" r="138">
      <c r="A138" s="118" t="n">
        <v>40402</v>
      </c>
      <c r="B138" s="0" t="s">
        <v>213</v>
      </c>
      <c r="C138" s="0" t="n">
        <v>19.529</v>
      </c>
      <c r="D138" s="0" t="n">
        <v>294.451</v>
      </c>
      <c r="E138" s="0" t="n">
        <v>28.88</v>
      </c>
      <c r="F138" s="0" t="n">
        <v>2954</v>
      </c>
      <c r="G138" s="0" t="n">
        <v>17.5</v>
      </c>
      <c r="I138" s="119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98.2078469322566</v>
      </c>
      <c r="J138" s="120" t="n">
        <f aca="false">I138*20.9/100</f>
        <v>20.5254400088416</v>
      </c>
      <c r="K138" s="82" t="n">
        <f aca="false">($B$9-EXP(52.57-6690.9/(273.15+G138)-4.681*LN(273.15+G138)))*I138/100*0.2095</f>
        <v>204.294493659695</v>
      </c>
      <c r="L138" s="82" t="n">
        <f aca="false">K138/1.33322</f>
        <v>153.233895125857</v>
      </c>
      <c r="M138" s="119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7.73530589152837</v>
      </c>
      <c r="N138" s="119" t="n">
        <f aca="false">M138*31.25</f>
        <v>241.728309110261</v>
      </c>
    </row>
    <row collapsed="false" customFormat="false" customHeight="false" hidden="false" ht="12.75" outlineLevel="0" r="139">
      <c r="A139" s="118" t="n">
        <v>40402</v>
      </c>
      <c r="B139" s="0" t="s">
        <v>214</v>
      </c>
      <c r="C139" s="0" t="n">
        <v>19.696</v>
      </c>
      <c r="D139" s="0" t="n">
        <v>294.977</v>
      </c>
      <c r="E139" s="0" t="n">
        <v>28.86</v>
      </c>
      <c r="F139" s="0" t="n">
        <v>2948</v>
      </c>
      <c r="G139" s="0" t="n">
        <v>17.5</v>
      </c>
      <c r="I139" s="119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98.383375246435</v>
      </c>
      <c r="J139" s="120" t="n">
        <f aca="false">I139*20.9/100</f>
        <v>20.5621254265049</v>
      </c>
      <c r="K139" s="82" t="n">
        <f aca="false">($B$9-EXP(52.57-6690.9/(273.15+G139)-4.681*LN(273.15+G139)))*I139/100*0.2095</f>
        <v>204.659632181597</v>
      </c>
      <c r="L139" s="82" t="n">
        <f aca="false">K139/1.33322</f>
        <v>153.507772296843</v>
      </c>
      <c r="M139" s="119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7.74913131633104</v>
      </c>
      <c r="N139" s="119" t="n">
        <f aca="false">M139*31.25</f>
        <v>242.160353635345</v>
      </c>
    </row>
    <row collapsed="false" customFormat="false" customHeight="false" hidden="false" ht="12.75" outlineLevel="0" r="140">
      <c r="A140" s="118" t="n">
        <v>40402</v>
      </c>
      <c r="B140" s="0" t="s">
        <v>215</v>
      </c>
      <c r="C140" s="0" t="n">
        <v>19.863</v>
      </c>
      <c r="D140" s="0" t="n">
        <v>293.926</v>
      </c>
      <c r="E140" s="0" t="n">
        <v>28.9</v>
      </c>
      <c r="F140" s="0" t="n">
        <v>2953</v>
      </c>
      <c r="G140" s="0" t="n">
        <v>17.5</v>
      </c>
      <c r="I140" s="119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98.0326827817431</v>
      </c>
      <c r="J140" s="120" t="n">
        <f aca="false">I140*20.9/100</f>
        <v>20.4888307013843</v>
      </c>
      <c r="K140" s="82" t="n">
        <f aca="false">($B$9-EXP(52.57-6690.9/(273.15+G140)-4.681*LN(273.15+G140)))*I140/100*0.2095</f>
        <v>203.930112680432</v>
      </c>
      <c r="L140" s="82" t="n">
        <f aca="false">K140/1.33322</f>
        <v>152.960586160147</v>
      </c>
      <c r="M140" s="119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7.72150914994634</v>
      </c>
      <c r="N140" s="119" t="n">
        <f aca="false">M140*31.25</f>
        <v>241.297160935823</v>
      </c>
    </row>
    <row collapsed="false" customFormat="false" customHeight="false" hidden="false" ht="12.75" outlineLevel="0" r="141">
      <c r="A141" s="118" t="n">
        <v>40402</v>
      </c>
      <c r="B141" s="0" t="s">
        <v>216</v>
      </c>
      <c r="C141" s="0" t="n">
        <v>20.03</v>
      </c>
      <c r="D141" s="0" t="n">
        <v>297.359</v>
      </c>
      <c r="E141" s="0" t="n">
        <v>28.77</v>
      </c>
      <c r="F141" s="0" t="n">
        <v>2952</v>
      </c>
      <c r="G141" s="0" t="n">
        <v>17.5</v>
      </c>
      <c r="I141" s="119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99.1777860307232</v>
      </c>
      <c r="J141" s="120" t="n">
        <f aca="false">I141*20.9/100</f>
        <v>20.7281572804211</v>
      </c>
      <c r="K141" s="82" t="n">
        <f aca="false">($B$9-EXP(52.57-6690.9/(273.15+G141)-4.681*LN(273.15+G141)))*I141/100*0.2095</f>
        <v>206.312185964248</v>
      </c>
      <c r="L141" s="82" t="n">
        <f aca="false">K141/1.33322</f>
        <v>154.747292993091</v>
      </c>
      <c r="M141" s="119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7.81170279724577</v>
      </c>
      <c r="N141" s="119" t="n">
        <f aca="false">M141*31.25</f>
        <v>244.11571241393</v>
      </c>
    </row>
    <row collapsed="false" customFormat="false" customHeight="false" hidden="false" ht="12.75" outlineLevel="0" r="142">
      <c r="A142" s="118" t="n">
        <v>40402</v>
      </c>
      <c r="B142" s="0" t="s">
        <v>217</v>
      </c>
      <c r="C142" s="0" t="n">
        <v>20.197</v>
      </c>
      <c r="D142" s="0" t="n">
        <v>294.714</v>
      </c>
      <c r="E142" s="0" t="n">
        <v>28.87</v>
      </c>
      <c r="F142" s="0" t="n">
        <v>2955</v>
      </c>
      <c r="G142" s="0" t="n">
        <v>17.5</v>
      </c>
      <c r="I142" s="119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98.2955655065568</v>
      </c>
      <c r="J142" s="120" t="n">
        <f aca="false">I142*20.9/100</f>
        <v>20.5437731908704</v>
      </c>
      <c r="K142" s="82" t="n">
        <f aca="false">($B$9-EXP(52.57-6690.9/(273.15+G142)-4.681*LN(273.15+G142)))*I142/100*0.2095</f>
        <v>204.476968098153</v>
      </c>
      <c r="L142" s="82" t="n">
        <f aca="false">K142/1.33322</f>
        <v>153.370762588435</v>
      </c>
      <c r="M142" s="119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7.74221501361765</v>
      </c>
      <c r="N142" s="119" t="n">
        <f aca="false">M142*31.25</f>
        <v>241.944219175552</v>
      </c>
    </row>
    <row collapsed="false" customFormat="false" customHeight="false" hidden="false" ht="12.75" outlineLevel="0" r="143">
      <c r="A143" s="118" t="n">
        <v>40402</v>
      </c>
      <c r="B143" s="0" t="s">
        <v>218</v>
      </c>
      <c r="C143" s="0" t="n">
        <v>20.363</v>
      </c>
      <c r="D143" s="0" t="n">
        <v>294.188</v>
      </c>
      <c r="E143" s="0" t="n">
        <v>28.89</v>
      </c>
      <c r="F143" s="0" t="n">
        <v>2951</v>
      </c>
      <c r="G143" s="0" t="n">
        <v>17.5</v>
      </c>
      <c r="I143" s="119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98.1202193988238</v>
      </c>
      <c r="J143" s="120" t="n">
        <f aca="false">I143*20.9/100</f>
        <v>20.5071258543542</v>
      </c>
      <c r="K143" s="82" t="n">
        <f aca="false">($B$9-EXP(52.57-6690.9/(273.15+G143)-4.681*LN(273.15+G143)))*I143/100*0.2095</f>
        <v>204.112208606794</v>
      </c>
      <c r="L143" s="82" t="n">
        <f aca="false">K143/1.33322</f>
        <v>153.097169714521</v>
      </c>
      <c r="M143" s="119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7.7284039402404</v>
      </c>
      <c r="N143" s="119" t="n">
        <f aca="false">M143*31.25</f>
        <v>241.512623132512</v>
      </c>
    </row>
    <row collapsed="false" customFormat="false" customHeight="false" hidden="false" ht="12.75" outlineLevel="0" r="144">
      <c r="A144" s="118" t="n">
        <v>40402</v>
      </c>
      <c r="B144" s="0" t="s">
        <v>219</v>
      </c>
      <c r="C144" s="0" t="n">
        <v>20.53</v>
      </c>
      <c r="D144" s="0" t="n">
        <v>292.618</v>
      </c>
      <c r="E144" s="0" t="n">
        <v>28.95</v>
      </c>
      <c r="F144" s="0" t="n">
        <v>2955</v>
      </c>
      <c r="G144" s="0" t="n">
        <v>17.5</v>
      </c>
      <c r="I144" s="119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97.5963590972165</v>
      </c>
      <c r="J144" s="120" t="n">
        <f aca="false">I144*20.9/100</f>
        <v>20.3976390513182</v>
      </c>
      <c r="K144" s="82" t="n">
        <f aca="false">($B$9-EXP(52.57-6690.9/(273.15+G144)-4.681*LN(273.15+G144)))*I144/100*0.2095</f>
        <v>203.022460909351</v>
      </c>
      <c r="L144" s="82" t="n">
        <f aca="false">K144/1.33322</f>
        <v>152.279789464118</v>
      </c>
      <c r="M144" s="119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7.68714227119927</v>
      </c>
      <c r="N144" s="119" t="n">
        <f aca="false">M144*31.25</f>
        <v>240.223195974977</v>
      </c>
    </row>
    <row collapsed="false" customFormat="false" customHeight="false" hidden="false" ht="12.75" outlineLevel="0" r="145">
      <c r="A145" s="118" t="n">
        <v>40402</v>
      </c>
      <c r="B145" s="0" t="s">
        <v>220</v>
      </c>
      <c r="C145" s="0" t="n">
        <v>20.697</v>
      </c>
      <c r="D145" s="0" t="n">
        <v>293.982</v>
      </c>
      <c r="E145" s="0" t="n">
        <v>28.94</v>
      </c>
      <c r="F145" s="0" t="n">
        <v>2952</v>
      </c>
      <c r="G145" s="0" t="n">
        <v>17.4</v>
      </c>
      <c r="I145" s="119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97.8489437840296</v>
      </c>
      <c r="J145" s="120" t="n">
        <f aca="false">I145*20.9/100</f>
        <v>20.4504292508622</v>
      </c>
      <c r="K145" s="82" t="n">
        <f aca="false">($B$9-EXP(52.57-6690.9/(273.15+G145)-4.681*LN(273.15+G145)))*I145/100*0.2095</f>
        <v>203.573759288661</v>
      </c>
      <c r="L145" s="82" t="n">
        <f aca="false">K145/1.33322</f>
        <v>152.69329839686</v>
      </c>
      <c r="M145" s="119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7.72167196831375</v>
      </c>
      <c r="N145" s="119" t="n">
        <f aca="false">M145*31.25</f>
        <v>241.302249009805</v>
      </c>
    </row>
    <row collapsed="false" customFormat="false" customHeight="false" hidden="false" ht="12.75" outlineLevel="0" r="146">
      <c r="A146" s="118" t="n">
        <v>40402</v>
      </c>
      <c r="B146" s="0" t="s">
        <v>221</v>
      </c>
      <c r="C146" s="0" t="n">
        <v>20.864</v>
      </c>
      <c r="D146" s="0" t="n">
        <v>296.353</v>
      </c>
      <c r="E146" s="0" t="n">
        <v>28.85</v>
      </c>
      <c r="F146" s="0" t="n">
        <v>2954</v>
      </c>
      <c r="G146" s="0" t="n">
        <v>17.4</v>
      </c>
      <c r="I146" s="119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98.6380672323509</v>
      </c>
      <c r="J146" s="120" t="n">
        <f aca="false">I146*20.9/100</f>
        <v>20.6153560515613</v>
      </c>
      <c r="K146" s="82" t="n">
        <f aca="false">($B$9-EXP(52.57-6690.9/(273.15+G146)-4.681*LN(273.15+G146)))*I146/100*0.2095</f>
        <v>205.215522814205</v>
      </c>
      <c r="L146" s="82" t="n">
        <f aca="false">K146/1.33322</f>
        <v>153.924725712339</v>
      </c>
      <c r="M146" s="119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7.7839450207842</v>
      </c>
      <c r="N146" s="119" t="n">
        <f aca="false">M146*31.25</f>
        <v>243.248281899506</v>
      </c>
    </row>
    <row collapsed="false" customFormat="false" customHeight="false" hidden="false" ht="12.75" outlineLevel="0" r="147">
      <c r="A147" s="118" t="n">
        <v>40402</v>
      </c>
      <c r="B147" s="0" t="s">
        <v>222</v>
      </c>
      <c r="C147" s="0" t="n">
        <v>21.031</v>
      </c>
      <c r="D147" s="0" t="n">
        <v>296.617</v>
      </c>
      <c r="E147" s="0" t="n">
        <v>28.84</v>
      </c>
      <c r="F147" s="0" t="n">
        <v>2947</v>
      </c>
      <c r="G147" s="0" t="n">
        <v>17.4</v>
      </c>
      <c r="I147" s="119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98.7262037732361</v>
      </c>
      <c r="J147" s="120" t="n">
        <f aca="false">I147*20.9/100</f>
        <v>20.6337765886063</v>
      </c>
      <c r="K147" s="82" t="n">
        <f aca="false">($B$9-EXP(52.57-6690.9/(273.15+G147)-4.681*LN(273.15+G147)))*I147/100*0.2095</f>
        <v>205.398890015371</v>
      </c>
      <c r="L147" s="82" t="n">
        <f aca="false">K147/1.33322</f>
        <v>154.062262803866</v>
      </c>
      <c r="M147" s="119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7.79090024616343</v>
      </c>
      <c r="N147" s="119" t="n">
        <f aca="false">M147*31.25</f>
        <v>243.465632692607</v>
      </c>
    </row>
    <row collapsed="false" customFormat="false" customHeight="false" hidden="false" ht="12.75" outlineLevel="0" r="148">
      <c r="A148" s="118" t="n">
        <v>40402</v>
      </c>
      <c r="B148" s="0" t="s">
        <v>223</v>
      </c>
      <c r="C148" s="0" t="n">
        <v>21.198</v>
      </c>
      <c r="D148" s="0" t="n">
        <v>297.148</v>
      </c>
      <c r="E148" s="0" t="n">
        <v>28.82</v>
      </c>
      <c r="F148" s="0" t="n">
        <v>2952</v>
      </c>
      <c r="G148" s="0" t="n">
        <v>17.4</v>
      </c>
      <c r="I148" s="119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98.9027520513944</v>
      </c>
      <c r="J148" s="120" t="n">
        <f aca="false">I148*20.9/100</f>
        <v>20.6706751787414</v>
      </c>
      <c r="K148" s="82" t="n">
        <f aca="false">($B$9-EXP(52.57-6690.9/(273.15+G148)-4.681*LN(273.15+G148)))*I148/100*0.2095</f>
        <v>205.766196961064</v>
      </c>
      <c r="L148" s="82" t="n">
        <f aca="false">K148/1.33322</f>
        <v>154.337766430945</v>
      </c>
      <c r="M148" s="119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7.80483241382707</v>
      </c>
      <c r="N148" s="119" t="n">
        <f aca="false">M148*31.25</f>
        <v>243.901012932096</v>
      </c>
    </row>
    <row collapsed="false" customFormat="false" customHeight="false" hidden="false" ht="12.75" outlineLevel="0" r="149">
      <c r="A149" s="118" t="n">
        <v>40402</v>
      </c>
      <c r="B149" s="0" t="s">
        <v>224</v>
      </c>
      <c r="C149" s="0" t="n">
        <v>21.365</v>
      </c>
      <c r="D149" s="0" t="n">
        <v>296.088</v>
      </c>
      <c r="E149" s="0" t="n">
        <v>28.86</v>
      </c>
      <c r="F149" s="0" t="n">
        <v>2948</v>
      </c>
      <c r="G149" s="0" t="n">
        <v>17.4</v>
      </c>
      <c r="I149" s="119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98.5500222562112</v>
      </c>
      <c r="J149" s="120" t="n">
        <f aca="false">I149*20.9/100</f>
        <v>20.5969546515481</v>
      </c>
      <c r="K149" s="82" t="n">
        <f aca="false">($B$9-EXP(52.57-6690.9/(273.15+G149)-4.681*LN(273.15+G149)))*I149/100*0.2095</f>
        <v>205.032346112586</v>
      </c>
      <c r="L149" s="82" t="n">
        <f aca="false">K149/1.33322</f>
        <v>153.787331507618</v>
      </c>
      <c r="M149" s="119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7.77699702116441</v>
      </c>
      <c r="N149" s="119" t="n">
        <f aca="false">M149*31.25</f>
        <v>243.031156911388</v>
      </c>
    </row>
    <row collapsed="false" customFormat="false" customHeight="false" hidden="false" ht="12.75" outlineLevel="0" r="150">
      <c r="A150" s="118" t="n">
        <v>40402</v>
      </c>
      <c r="B150" s="0" t="s">
        <v>225</v>
      </c>
      <c r="C150" s="0" t="n">
        <v>21.532</v>
      </c>
      <c r="D150" s="0" t="n">
        <v>297.946</v>
      </c>
      <c r="E150" s="0" t="n">
        <v>28.79</v>
      </c>
      <c r="F150" s="0" t="n">
        <v>2949</v>
      </c>
      <c r="G150" s="0" t="n">
        <v>17.4</v>
      </c>
      <c r="I150" s="119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99.1682643478434</v>
      </c>
      <c r="J150" s="120" t="n">
        <f aca="false">I150*20.9/100</f>
        <v>20.7261672486993</v>
      </c>
      <c r="K150" s="82" t="n">
        <f aca="false">($B$9-EXP(52.57-6690.9/(273.15+G150)-4.681*LN(273.15+G150)))*I150/100*0.2095</f>
        <v>206.318592666477</v>
      </c>
      <c r="L150" s="82" t="n">
        <f aca="false">K150/1.33322</f>
        <v>154.752098428224</v>
      </c>
      <c r="M150" s="119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7.82578510659459</v>
      </c>
      <c r="N150" s="119" t="n">
        <f aca="false">M150*31.25</f>
        <v>244.555784581081</v>
      </c>
    </row>
    <row collapsed="false" customFormat="false" customHeight="false" hidden="false" ht="12.75" outlineLevel="0" r="151">
      <c r="A151" s="118" t="n">
        <v>40402</v>
      </c>
      <c r="B151" s="0" t="s">
        <v>226</v>
      </c>
      <c r="C151" s="0" t="n">
        <v>21.699</v>
      </c>
      <c r="D151" s="0" t="n">
        <v>296.088</v>
      </c>
      <c r="E151" s="0" t="n">
        <v>28.86</v>
      </c>
      <c r="F151" s="0" t="n">
        <v>2950</v>
      </c>
      <c r="G151" s="0" t="n">
        <v>17.4</v>
      </c>
      <c r="I151" s="119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98.5500222562112</v>
      </c>
      <c r="J151" s="120" t="n">
        <f aca="false">I151*20.9/100</f>
        <v>20.5969546515481</v>
      </c>
      <c r="K151" s="82" t="n">
        <f aca="false">($B$9-EXP(52.57-6690.9/(273.15+G151)-4.681*LN(273.15+G151)))*I151/100*0.2095</f>
        <v>205.032346112586</v>
      </c>
      <c r="L151" s="82" t="n">
        <f aca="false">K151/1.33322</f>
        <v>153.787331507618</v>
      </c>
      <c r="M151" s="119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7.77699702116441</v>
      </c>
      <c r="N151" s="119" t="n">
        <f aca="false">M151*31.25</f>
        <v>243.031156911388</v>
      </c>
    </row>
    <row collapsed="false" customFormat="false" customHeight="false" hidden="false" ht="12.75" outlineLevel="0" r="152">
      <c r="A152" s="118" t="n">
        <v>40402</v>
      </c>
      <c r="B152" s="0" t="s">
        <v>227</v>
      </c>
      <c r="C152" s="0" t="n">
        <v>21.866</v>
      </c>
      <c r="D152" s="0" t="n">
        <v>296.617</v>
      </c>
      <c r="E152" s="0" t="n">
        <v>28.84</v>
      </c>
      <c r="F152" s="0" t="n">
        <v>2945</v>
      </c>
      <c r="G152" s="0" t="n">
        <v>17.4</v>
      </c>
      <c r="I152" s="119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98.7262037732361</v>
      </c>
      <c r="J152" s="120" t="n">
        <f aca="false">I152*20.9/100</f>
        <v>20.6337765886063</v>
      </c>
      <c r="K152" s="82" t="n">
        <f aca="false">($B$9-EXP(52.57-6690.9/(273.15+G152)-4.681*LN(273.15+G152)))*I152/100*0.2095</f>
        <v>205.398890015371</v>
      </c>
      <c r="L152" s="82" t="n">
        <f aca="false">K152/1.33322</f>
        <v>154.062262803866</v>
      </c>
      <c r="M152" s="119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7.79090024616343</v>
      </c>
      <c r="N152" s="119" t="n">
        <f aca="false">M152*31.25</f>
        <v>243.465632692607</v>
      </c>
    </row>
    <row collapsed="false" customFormat="false" customHeight="false" hidden="false" ht="12.75" outlineLevel="0" r="153">
      <c r="A153" s="118" t="n">
        <v>40402</v>
      </c>
      <c r="B153" s="0" t="s">
        <v>228</v>
      </c>
      <c r="C153" s="0" t="n">
        <v>22.033</v>
      </c>
      <c r="D153" s="0" t="n">
        <v>298.746</v>
      </c>
      <c r="E153" s="0" t="n">
        <v>28.76</v>
      </c>
      <c r="F153" s="0" t="n">
        <v>2939</v>
      </c>
      <c r="G153" s="0" t="n">
        <v>17.4</v>
      </c>
      <c r="I153" s="119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99.4346075312148</v>
      </c>
      <c r="J153" s="120" t="n">
        <f aca="false">I153*20.9/100</f>
        <v>20.7818329740239</v>
      </c>
      <c r="K153" s="82" t="n">
        <f aca="false">($B$9-EXP(52.57-6690.9/(273.15+G153)-4.681*LN(273.15+G153)))*I153/100*0.2095</f>
        <v>206.87271702391</v>
      </c>
      <c r="L153" s="82" t="n">
        <f aca="false">K153/1.33322</f>
        <v>155.16772702473</v>
      </c>
      <c r="M153" s="119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7.84680336814608</v>
      </c>
      <c r="N153" s="119" t="n">
        <f aca="false">M153*31.25</f>
        <v>245.212605254565</v>
      </c>
    </row>
    <row collapsed="false" customFormat="false" customHeight="false" hidden="false" ht="12.75" outlineLevel="0" r="154">
      <c r="A154" s="118" t="n">
        <v>40402</v>
      </c>
      <c r="B154" s="0" t="s">
        <v>229</v>
      </c>
      <c r="C154" s="0" t="n">
        <v>22.199</v>
      </c>
      <c r="D154" s="0" t="n">
        <v>297.148</v>
      </c>
      <c r="E154" s="0" t="n">
        <v>28.82</v>
      </c>
      <c r="F154" s="0" t="n">
        <v>2944</v>
      </c>
      <c r="G154" s="0" t="n">
        <v>17.4</v>
      </c>
      <c r="I154" s="119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98.9027520513944</v>
      </c>
      <c r="J154" s="120" t="n">
        <f aca="false">I154*20.9/100</f>
        <v>20.6706751787414</v>
      </c>
      <c r="K154" s="82" t="n">
        <f aca="false">($B$9-EXP(52.57-6690.9/(273.15+G154)-4.681*LN(273.15+G154)))*I154/100*0.2095</f>
        <v>205.766196961064</v>
      </c>
      <c r="L154" s="82" t="n">
        <f aca="false">K154/1.33322</f>
        <v>154.337766430945</v>
      </c>
      <c r="M154" s="119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7.80483241382707</v>
      </c>
      <c r="N154" s="119" t="n">
        <f aca="false">M154*31.25</f>
        <v>243.901012932096</v>
      </c>
    </row>
    <row collapsed="false" customFormat="false" customHeight="false" hidden="false" ht="12.75" outlineLevel="0" r="155">
      <c r="A155" s="118" t="n">
        <v>40402</v>
      </c>
      <c r="B155" s="0" t="s">
        <v>230</v>
      </c>
      <c r="C155" s="0" t="n">
        <v>22.366</v>
      </c>
      <c r="D155" s="0" t="n">
        <v>296.617</v>
      </c>
      <c r="E155" s="0" t="n">
        <v>28.84</v>
      </c>
      <c r="F155" s="0" t="n">
        <v>2947</v>
      </c>
      <c r="G155" s="0" t="n">
        <v>17.4</v>
      </c>
      <c r="I155" s="119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98.7262037732361</v>
      </c>
      <c r="J155" s="120" t="n">
        <f aca="false">I155*20.9/100</f>
        <v>20.6337765886063</v>
      </c>
      <c r="K155" s="82" t="n">
        <f aca="false">($B$9-EXP(52.57-6690.9/(273.15+G155)-4.681*LN(273.15+G155)))*I155/100*0.2095</f>
        <v>205.398890015371</v>
      </c>
      <c r="L155" s="82" t="n">
        <f aca="false">K155/1.33322</f>
        <v>154.062262803866</v>
      </c>
      <c r="M155" s="119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7.79090024616343</v>
      </c>
      <c r="N155" s="119" t="n">
        <f aca="false">M155*31.25</f>
        <v>243.465632692607</v>
      </c>
    </row>
    <row collapsed="false" customFormat="false" customHeight="false" hidden="false" ht="12.75" outlineLevel="0" r="156">
      <c r="A156" s="118" t="n">
        <v>40402</v>
      </c>
      <c r="B156" s="0" t="s">
        <v>231</v>
      </c>
      <c r="C156" s="0" t="n">
        <v>22.534</v>
      </c>
      <c r="D156" s="0" t="n">
        <v>296.298</v>
      </c>
      <c r="E156" s="0" t="n">
        <v>28.81</v>
      </c>
      <c r="F156" s="0" t="n">
        <v>2949</v>
      </c>
      <c r="G156" s="0" t="n">
        <v>17.5</v>
      </c>
      <c r="I156" s="119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98.8237958080855</v>
      </c>
      <c r="J156" s="120" t="n">
        <f aca="false">I156*20.9/100</f>
        <v>20.6541733238899</v>
      </c>
      <c r="K156" s="82" t="n">
        <f aca="false">($B$9-EXP(52.57-6690.9/(273.15+G156)-4.681*LN(273.15+G156)))*I156/100*0.2095</f>
        <v>205.575806382033</v>
      </c>
      <c r="L156" s="82" t="n">
        <f aca="false">K156/1.33322</f>
        <v>154.19496135824</v>
      </c>
      <c r="M156" s="119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7.78382088413752</v>
      </c>
      <c r="N156" s="119" t="n">
        <f aca="false">M156*31.25</f>
        <v>243.244402629298</v>
      </c>
    </row>
    <row collapsed="false" customFormat="false" customHeight="false" hidden="false" ht="12.75" outlineLevel="0" r="157">
      <c r="A157" s="118" t="n">
        <v>40402</v>
      </c>
      <c r="B157" s="0" t="s">
        <v>232</v>
      </c>
      <c r="C157" s="0" t="n">
        <v>22.7</v>
      </c>
      <c r="D157" s="0" t="n">
        <v>298.158</v>
      </c>
      <c r="E157" s="0" t="n">
        <v>28.74</v>
      </c>
      <c r="F157" s="0" t="n">
        <v>2946</v>
      </c>
      <c r="G157" s="0" t="n">
        <v>17.5</v>
      </c>
      <c r="I157" s="119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99.4442487028039</v>
      </c>
      <c r="J157" s="120" t="n">
        <f aca="false">I157*20.9/100</f>
        <v>20.783847978886</v>
      </c>
      <c r="K157" s="82" t="n">
        <f aca="false">($B$9-EXP(52.57-6690.9/(273.15+G157)-4.681*LN(273.15+G157)))*I157/100*0.2095</f>
        <v>206.866488480517</v>
      </c>
      <c r="L157" s="82" t="n">
        <f aca="false">K157/1.33322</f>
        <v>155.163055220082</v>
      </c>
      <c r="M157" s="119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7.83269063418145</v>
      </c>
      <c r="N157" s="119" t="n">
        <f aca="false">M157*31.25</f>
        <v>244.77158231817</v>
      </c>
    </row>
    <row collapsed="false" customFormat="false" customHeight="false" hidden="false" ht="12.75" outlineLevel="0" r="158">
      <c r="A158" s="118" t="n">
        <v>40402</v>
      </c>
      <c r="B158" s="0" t="s">
        <v>233</v>
      </c>
      <c r="C158" s="0" t="n">
        <v>22.867</v>
      </c>
      <c r="D158" s="0" t="n">
        <v>297.625</v>
      </c>
      <c r="E158" s="0" t="n">
        <v>28.76</v>
      </c>
      <c r="F158" s="0" t="n">
        <v>2947</v>
      </c>
      <c r="G158" s="0" t="n">
        <v>17.5</v>
      </c>
      <c r="I158" s="119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99.2665143286757</v>
      </c>
      <c r="J158" s="120" t="n">
        <f aca="false">I158*20.9/100</f>
        <v>20.7467014946932</v>
      </c>
      <c r="K158" s="82" t="n">
        <f aca="false">($B$9-EXP(52.57-6690.9/(273.15+G158)-4.681*LN(273.15+G158)))*I158/100*0.2095</f>
        <v>206.496760855865</v>
      </c>
      <c r="L158" s="82" t="n">
        <f aca="false">K158/1.33322</f>
        <v>154.885735929453</v>
      </c>
      <c r="M158" s="119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7.81869144985691</v>
      </c>
      <c r="N158" s="119" t="n">
        <f aca="false">M158*31.25</f>
        <v>244.334107808028</v>
      </c>
    </row>
    <row collapsed="false" customFormat="false" customHeight="false" hidden="false" ht="12.75" outlineLevel="0" r="159">
      <c r="A159" s="118" t="n">
        <v>40402</v>
      </c>
      <c r="B159" s="0" t="s">
        <v>234</v>
      </c>
      <c r="C159" s="0" t="n">
        <v>23.034</v>
      </c>
      <c r="D159" s="0" t="n">
        <v>296.298</v>
      </c>
      <c r="E159" s="0" t="n">
        <v>28.81</v>
      </c>
      <c r="F159" s="0" t="n">
        <v>2942</v>
      </c>
      <c r="G159" s="0" t="n">
        <v>17.5</v>
      </c>
      <c r="I159" s="119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98.8237958080855</v>
      </c>
      <c r="J159" s="120" t="n">
        <f aca="false">I159*20.9/100</f>
        <v>20.6541733238899</v>
      </c>
      <c r="K159" s="82" t="n">
        <f aca="false">($B$9-EXP(52.57-6690.9/(273.15+G159)-4.681*LN(273.15+G159)))*I159/100*0.2095</f>
        <v>205.575806382033</v>
      </c>
      <c r="L159" s="82" t="n">
        <f aca="false">K159/1.33322</f>
        <v>154.19496135824</v>
      </c>
      <c r="M159" s="119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7.78382088413752</v>
      </c>
      <c r="N159" s="119" t="n">
        <f aca="false">M159*31.25</f>
        <v>243.244402629298</v>
      </c>
    </row>
    <row collapsed="false" customFormat="false" customHeight="false" hidden="false" ht="12.75" outlineLevel="0" r="160">
      <c r="A160" s="118" t="n">
        <v>40402</v>
      </c>
      <c r="B160" s="0" t="s">
        <v>235</v>
      </c>
      <c r="C160" s="0" t="n">
        <v>23.201</v>
      </c>
      <c r="D160" s="0" t="n">
        <v>297.359</v>
      </c>
      <c r="E160" s="0" t="n">
        <v>28.77</v>
      </c>
      <c r="F160" s="0" t="n">
        <v>2942</v>
      </c>
      <c r="G160" s="0" t="n">
        <v>17.5</v>
      </c>
      <c r="I160" s="119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99.1777860307232</v>
      </c>
      <c r="J160" s="120" t="n">
        <f aca="false">I160*20.9/100</f>
        <v>20.7281572804211</v>
      </c>
      <c r="K160" s="82" t="n">
        <f aca="false">($B$9-EXP(52.57-6690.9/(273.15+G160)-4.681*LN(273.15+G160)))*I160/100*0.2095</f>
        <v>206.312185964248</v>
      </c>
      <c r="L160" s="82" t="n">
        <f aca="false">K160/1.33322</f>
        <v>154.747292993091</v>
      </c>
      <c r="M160" s="119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7.81170279724577</v>
      </c>
      <c r="N160" s="119" t="n">
        <f aca="false">M160*31.25</f>
        <v>244.11571241393</v>
      </c>
    </row>
    <row collapsed="false" customFormat="false" customHeight="false" hidden="false" ht="12.75" outlineLevel="0" r="161">
      <c r="A161" s="118" t="n">
        <v>40402</v>
      </c>
      <c r="B161" s="0" t="s">
        <v>236</v>
      </c>
      <c r="C161" s="0" t="n">
        <v>23.368</v>
      </c>
      <c r="D161" s="0" t="n">
        <v>298.425</v>
      </c>
      <c r="E161" s="0" t="n">
        <v>28.73</v>
      </c>
      <c r="F161" s="0" t="n">
        <v>2940</v>
      </c>
      <c r="G161" s="0" t="n">
        <v>17.5</v>
      </c>
      <c r="I161" s="119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99.5332550333397</v>
      </c>
      <c r="J161" s="120" t="n">
        <f aca="false">I161*20.9/100</f>
        <v>20.802450301968</v>
      </c>
      <c r="K161" s="82" t="n">
        <f aca="false">($B$9-EXP(52.57-6690.9/(273.15+G161)-4.681*LN(273.15+G161)))*I161/100*0.2095</f>
        <v>207.051641742678</v>
      </c>
      <c r="L161" s="82" t="n">
        <f aca="false">K161/1.33322</f>
        <v>155.301931971226</v>
      </c>
      <c r="M161" s="119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7.83970118592943</v>
      </c>
      <c r="N161" s="119" t="n">
        <f aca="false">M161*31.25</f>
        <v>244.990662060295</v>
      </c>
    </row>
    <row collapsed="false" customFormat="false" customHeight="false" hidden="false" ht="12.75" outlineLevel="0" r="162">
      <c r="A162" s="118" t="n">
        <v>40402</v>
      </c>
      <c r="B162" s="0" t="s">
        <v>237</v>
      </c>
      <c r="C162" s="0" t="n">
        <v>23.535</v>
      </c>
      <c r="D162" s="0" t="n">
        <v>296.033</v>
      </c>
      <c r="E162" s="0" t="n">
        <v>28.82</v>
      </c>
      <c r="F162" s="0" t="n">
        <v>2938</v>
      </c>
      <c r="G162" s="0" t="n">
        <v>17.5</v>
      </c>
      <c r="I162" s="119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98.7355283627973</v>
      </c>
      <c r="J162" s="120" t="n">
        <f aca="false">I162*20.9/100</f>
        <v>20.6357254278246</v>
      </c>
      <c r="K162" s="82" t="n">
        <f aca="false">($B$9-EXP(52.57-6690.9/(273.15+G162)-4.681*LN(273.15+G162)))*I162/100*0.2095</f>
        <v>205.392190168002</v>
      </c>
      <c r="L162" s="82" t="n">
        <f aca="false">K162/1.33322</f>
        <v>154.057237491188</v>
      </c>
      <c r="M162" s="119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7.77686853042145</v>
      </c>
      <c r="N162" s="119" t="n">
        <f aca="false">M162*31.25</f>
        <v>243.02714157567</v>
      </c>
    </row>
    <row collapsed="false" customFormat="false" customHeight="false" hidden="false" ht="12.75" outlineLevel="0" r="163">
      <c r="A163" s="118" t="n">
        <v>40402</v>
      </c>
      <c r="B163" s="0" t="s">
        <v>238</v>
      </c>
      <c r="C163" s="0" t="n">
        <v>23.701</v>
      </c>
      <c r="D163" s="0" t="n">
        <v>296.563</v>
      </c>
      <c r="E163" s="0" t="n">
        <v>28.8</v>
      </c>
      <c r="F163" s="0" t="n">
        <v>2936</v>
      </c>
      <c r="G163" s="0" t="n">
        <v>17.5</v>
      </c>
      <c r="I163" s="119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98.912155171336</v>
      </c>
      <c r="J163" s="120" t="n">
        <f aca="false">I163*20.9/100</f>
        <v>20.6726404308092</v>
      </c>
      <c r="K163" s="82" t="n">
        <f aca="false">($B$9-EXP(52.57-6690.9/(273.15+G163)-4.681*LN(273.15+G163)))*I163/100*0.2095</f>
        <v>205.759613806177</v>
      </c>
      <c r="L163" s="82" t="n">
        <f aca="false">K163/1.33322</f>
        <v>154.332828645067</v>
      </c>
      <c r="M163" s="119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7.79078047773899</v>
      </c>
      <c r="N163" s="119" t="n">
        <f aca="false">M163*31.25</f>
        <v>243.461889929343</v>
      </c>
    </row>
    <row collapsed="false" customFormat="false" customHeight="false" hidden="false" ht="12.75" outlineLevel="0" r="164">
      <c r="A164" s="118" t="n">
        <v>40402</v>
      </c>
      <c r="B164" s="0" t="s">
        <v>239</v>
      </c>
      <c r="C164" s="0" t="n">
        <v>23.868</v>
      </c>
      <c r="D164" s="0" t="n">
        <v>299.227</v>
      </c>
      <c r="E164" s="0" t="n">
        <v>28.7</v>
      </c>
      <c r="F164" s="0" t="n">
        <v>2940</v>
      </c>
      <c r="G164" s="0" t="n">
        <v>17.5</v>
      </c>
      <c r="I164" s="119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99.8008321291927</v>
      </c>
      <c r="J164" s="120" t="n">
        <f aca="false">I164*20.9/100</f>
        <v>20.8583739150013</v>
      </c>
      <c r="K164" s="82" t="n">
        <f aca="false">($B$9-EXP(52.57-6690.9/(273.15+G164)-4.681*LN(273.15+G164)))*I164/100*0.2095</f>
        <v>207.608262511993</v>
      </c>
      <c r="L164" s="82" t="n">
        <f aca="false">K164/1.33322</f>
        <v>155.719433035803</v>
      </c>
      <c r="M164" s="119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7.86077680005441</v>
      </c>
      <c r="N164" s="119" t="n">
        <f aca="false">M164*31.25</f>
        <v>245.6492750017</v>
      </c>
    </row>
    <row collapsed="false" customFormat="false" customHeight="false" hidden="false" ht="12.75" outlineLevel="0" r="165">
      <c r="A165" s="118" t="n">
        <v>40402</v>
      </c>
      <c r="B165" s="0" t="s">
        <v>240</v>
      </c>
      <c r="C165" s="0" t="n">
        <v>24.035</v>
      </c>
      <c r="D165" s="0" t="n">
        <v>297.891</v>
      </c>
      <c r="E165" s="0" t="n">
        <v>28.75</v>
      </c>
      <c r="F165" s="0" t="n">
        <v>2937</v>
      </c>
      <c r="G165" s="0" t="n">
        <v>17.5</v>
      </c>
      <c r="I165" s="119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99.3553351770093</v>
      </c>
      <c r="J165" s="120" t="n">
        <f aca="false">I165*20.9/100</f>
        <v>20.7652650519949</v>
      </c>
      <c r="K165" s="82" t="n">
        <f aca="false">($B$9-EXP(52.57-6690.9/(273.15+G165)-4.681*LN(273.15+G165)))*I165/100*0.2095</f>
        <v>206.68152827317</v>
      </c>
      <c r="L165" s="82" t="n">
        <f aca="false">K165/1.33322</f>
        <v>155.024323272356</v>
      </c>
      <c r="M165" s="119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7.82568739216567</v>
      </c>
      <c r="N165" s="119" t="n">
        <f aca="false">M165*31.25</f>
        <v>244.552731005177</v>
      </c>
    </row>
    <row collapsed="false" customFormat="false" customHeight="false" hidden="false" ht="12.75" outlineLevel="0" r="166">
      <c r="A166" s="118" t="n">
        <v>40402</v>
      </c>
      <c r="B166" s="0" t="s">
        <v>241</v>
      </c>
      <c r="C166" s="0" t="n">
        <v>24.202</v>
      </c>
      <c r="D166" s="0" t="n">
        <v>297.093</v>
      </c>
      <c r="E166" s="0" t="n">
        <v>28.78</v>
      </c>
      <c r="F166" s="0" t="n">
        <v>2940</v>
      </c>
      <c r="G166" s="0" t="n">
        <v>17.5</v>
      </c>
      <c r="I166" s="119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99.0891501562707</v>
      </c>
      <c r="J166" s="120" t="n">
        <f aca="false">I166*20.9/100</f>
        <v>20.7096323826606</v>
      </c>
      <c r="K166" s="82" t="n">
        <f aca="false">($B$9-EXP(52.57-6690.9/(273.15+G166)-4.681*LN(273.15+G166)))*I166/100*0.2095</f>
        <v>206.127803334377</v>
      </c>
      <c r="L166" s="82" t="n">
        <f aca="false">K166/1.33322</f>
        <v>154.608994265295</v>
      </c>
      <c r="M166" s="119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7.80472142433851</v>
      </c>
      <c r="N166" s="119" t="n">
        <f aca="false">M166*31.25</f>
        <v>243.897544510578</v>
      </c>
    </row>
    <row collapsed="false" customFormat="false" customHeight="false" hidden="false" ht="12.75" outlineLevel="0" r="167">
      <c r="A167" s="118" t="n">
        <v>40402</v>
      </c>
      <c r="B167" s="0" t="s">
        <v>242</v>
      </c>
      <c r="C167" s="0" t="n">
        <v>24.369</v>
      </c>
      <c r="D167" s="0" t="n">
        <v>300.839</v>
      </c>
      <c r="E167" s="0" t="n">
        <v>28.64</v>
      </c>
      <c r="F167" s="0" t="n">
        <v>2933</v>
      </c>
      <c r="G167" s="0" t="n">
        <v>17.5</v>
      </c>
      <c r="I167" s="119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100.338509321921</v>
      </c>
      <c r="J167" s="120" t="n">
        <f aca="false">I167*20.9/100</f>
        <v>20.9707484482815</v>
      </c>
      <c r="K167" s="82" t="n">
        <f aca="false">($B$9-EXP(52.57-6690.9/(273.15+G167)-4.681*LN(273.15+G167)))*I167/100*0.2095</f>
        <v>208.72675246236</v>
      </c>
      <c r="L167" s="82" t="n">
        <f aca="false">K167/1.33322</f>
        <v>156.558371808373</v>
      </c>
      <c r="M167" s="119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7.90312675157633</v>
      </c>
      <c r="N167" s="119" t="n">
        <f aca="false">M167*31.25</f>
        <v>246.97271098676</v>
      </c>
    </row>
    <row collapsed="false" customFormat="false" customHeight="false" hidden="false" ht="12.75" outlineLevel="0" r="168">
      <c r="A168" s="118" t="n">
        <v>40402</v>
      </c>
      <c r="B168" s="0" t="s">
        <v>243</v>
      </c>
      <c r="C168" s="0" t="n">
        <v>24.536</v>
      </c>
      <c r="D168" s="0" t="n">
        <v>299.763</v>
      </c>
      <c r="E168" s="0" t="n">
        <v>28.68</v>
      </c>
      <c r="F168" s="0" t="n">
        <v>2930</v>
      </c>
      <c r="G168" s="0" t="n">
        <v>17.5</v>
      </c>
      <c r="I168" s="119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99.9796832259434</v>
      </c>
      <c r="J168" s="120" t="n">
        <f aca="false">I168*20.9/100</f>
        <v>20.8957537942222</v>
      </c>
      <c r="K168" s="82" t="n">
        <f aca="false">($B$9-EXP(52.57-6690.9/(273.15+G168)-4.681*LN(273.15+G168)))*I168/100*0.2095</f>
        <v>207.980313171819</v>
      </c>
      <c r="L168" s="82" t="n">
        <f aca="false">K168/1.33322</f>
        <v>155.998494750918</v>
      </c>
      <c r="M168" s="119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7.87486394263638</v>
      </c>
      <c r="N168" s="119" t="n">
        <f aca="false">M168*31.25</f>
        <v>246.089498207387</v>
      </c>
    </row>
    <row collapsed="false" customFormat="false" customHeight="false" hidden="false" ht="12.75" outlineLevel="0" r="169">
      <c r="A169" s="118" t="n">
        <v>40402</v>
      </c>
      <c r="B169" s="0" t="s">
        <v>244</v>
      </c>
      <c r="C169" s="0" t="n">
        <v>24.703</v>
      </c>
      <c r="D169" s="0" t="n">
        <v>298.959</v>
      </c>
      <c r="E169" s="0" t="n">
        <v>28.71</v>
      </c>
      <c r="F169" s="0" t="n">
        <v>2935</v>
      </c>
      <c r="G169" s="0" t="n">
        <v>17.5</v>
      </c>
      <c r="I169" s="119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99.7115466187536</v>
      </c>
      <c r="J169" s="120" t="n">
        <f aca="false">I169*20.9/100</f>
        <v>20.8397132433195</v>
      </c>
      <c r="K169" s="82" t="n">
        <f aca="false">($B$9-EXP(52.57-6690.9/(273.15+G169)-4.681*LN(273.15+G169)))*I169/100*0.2095</f>
        <v>207.422528492604</v>
      </c>
      <c r="L169" s="82" t="n">
        <f aca="false">K169/1.33322</f>
        <v>155.580120679711</v>
      </c>
      <c r="M169" s="119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7.85374425880134</v>
      </c>
      <c r="N169" s="119" t="n">
        <f aca="false">M169*31.25</f>
        <v>245.429508087542</v>
      </c>
    </row>
    <row collapsed="false" customFormat="false" customHeight="false" hidden="false" ht="12.75" outlineLevel="0" r="170">
      <c r="A170" s="118" t="n">
        <v>40402</v>
      </c>
      <c r="B170" s="0" t="s">
        <v>245</v>
      </c>
      <c r="C170" s="0" t="n">
        <v>24.87</v>
      </c>
      <c r="D170" s="0" t="n">
        <v>300.301</v>
      </c>
      <c r="E170" s="0" t="n">
        <v>28.66</v>
      </c>
      <c r="F170" s="0" t="n">
        <v>2932</v>
      </c>
      <c r="G170" s="0" t="n">
        <v>17.5</v>
      </c>
      <c r="I170" s="119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100.158908613419</v>
      </c>
      <c r="J170" s="120" t="n">
        <f aca="false">I170*20.9/100</f>
        <v>20.9332119002045</v>
      </c>
      <c r="K170" s="82" t="n">
        <f aca="false">($B$9-EXP(52.57-6690.9/(273.15+G170)-4.681*LN(273.15+G170)))*I170/100*0.2095</f>
        <v>208.353142440854</v>
      </c>
      <c r="L170" s="82" t="n">
        <f aca="false">K170/1.33322</f>
        <v>156.278140472581</v>
      </c>
      <c r="M170" s="119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7.88898056609323</v>
      </c>
      <c r="N170" s="119" t="n">
        <f aca="false">M170*31.25</f>
        <v>246.530642690413</v>
      </c>
    </row>
    <row collapsed="false" customFormat="false" customHeight="false" hidden="false" ht="12.75" outlineLevel="0" r="171">
      <c r="A171" s="118" t="n">
        <v>40402</v>
      </c>
      <c r="B171" s="0" t="s">
        <v>246</v>
      </c>
      <c r="C171" s="0" t="n">
        <v>25.037</v>
      </c>
      <c r="D171" s="0" t="n">
        <v>302.461</v>
      </c>
      <c r="E171" s="0" t="n">
        <v>28.58</v>
      </c>
      <c r="F171" s="0" t="n">
        <v>2937</v>
      </c>
      <c r="G171" s="0" t="n">
        <v>17.5</v>
      </c>
      <c r="I171" s="119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100.879573725305</v>
      </c>
      <c r="J171" s="120" t="n">
        <f aca="false">I171*20.9/100</f>
        <v>21.0838309085887</v>
      </c>
      <c r="K171" s="82" t="n">
        <f aca="false">($B$9-EXP(52.57-6690.9/(273.15+G171)-4.681*LN(273.15+G171)))*I171/100*0.2095</f>
        <v>209.852288575607</v>
      </c>
      <c r="L171" s="82" t="n">
        <f aca="false">K171/1.33322</f>
        <v>157.402595652336</v>
      </c>
      <c r="M171" s="119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7.94574349553241</v>
      </c>
      <c r="N171" s="119" t="n">
        <f aca="false">M171*31.25</f>
        <v>248.304484235388</v>
      </c>
    </row>
    <row collapsed="false" customFormat="false" customHeight="false" hidden="false" ht="12.75" outlineLevel="0" r="172">
      <c r="A172" s="118" t="n">
        <v>40402</v>
      </c>
      <c r="B172" s="0" t="s">
        <v>247</v>
      </c>
      <c r="C172" s="0" t="n">
        <v>25.204</v>
      </c>
      <c r="D172" s="0" t="n">
        <v>300.57</v>
      </c>
      <c r="E172" s="0" t="n">
        <v>28.65</v>
      </c>
      <c r="F172" s="0" t="n">
        <v>2929</v>
      </c>
      <c r="G172" s="0" t="n">
        <v>17.5</v>
      </c>
      <c r="I172" s="119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100.248661988021</v>
      </c>
      <c r="J172" s="120" t="n">
        <f aca="false">I172*20.9/100</f>
        <v>20.9519703554964</v>
      </c>
      <c r="K172" s="82" t="n">
        <f aca="false">($B$9-EXP(52.57-6690.9/(273.15+G172)-4.681*LN(273.15+G172)))*I172/100*0.2095</f>
        <v>208.539849723331</v>
      </c>
      <c r="L172" s="82" t="n">
        <f aca="false">K172/1.33322</f>
        <v>156.41818283804</v>
      </c>
      <c r="M172" s="119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7.89604995849957</v>
      </c>
      <c r="N172" s="119" t="n">
        <f aca="false">M172*31.25</f>
        <v>246.751561203112</v>
      </c>
    </row>
    <row collapsed="false" customFormat="false" customHeight="false" hidden="false" ht="12.75" outlineLevel="0" r="173">
      <c r="A173" s="118" t="n">
        <v>40402</v>
      </c>
      <c r="B173" s="0" t="s">
        <v>248</v>
      </c>
      <c r="C173" s="0" t="n">
        <v>25.371</v>
      </c>
      <c r="D173" s="0" t="n">
        <v>299.495</v>
      </c>
      <c r="E173" s="0" t="n">
        <v>28.69</v>
      </c>
      <c r="F173" s="0" t="n">
        <v>2928</v>
      </c>
      <c r="G173" s="0" t="n">
        <v>17.5</v>
      </c>
      <c r="I173" s="119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99.8902109554949</v>
      </c>
      <c r="J173" s="120" t="n">
        <f aca="false">I173*20.9/100</f>
        <v>20.8770540896984</v>
      </c>
      <c r="K173" s="82" t="n">
        <f aca="false">($B$9-EXP(52.57-6690.9/(273.15+G173)-4.681*LN(273.15+G173)))*I173/100*0.2095</f>
        <v>207.794190649446</v>
      </c>
      <c r="L173" s="82" t="n">
        <f aca="false">K173/1.33322</f>
        <v>155.858890992819</v>
      </c>
      <c r="M173" s="119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7.86781669129804</v>
      </c>
      <c r="N173" s="119" t="n">
        <f aca="false">M173*31.25</f>
        <v>245.869271603064</v>
      </c>
    </row>
    <row collapsed="false" customFormat="false" customHeight="false" hidden="false" ht="12.75" outlineLevel="0" r="174">
      <c r="A174" s="118" t="n">
        <v>40402</v>
      </c>
      <c r="B174" s="0" t="s">
        <v>249</v>
      </c>
      <c r="C174" s="0" t="n">
        <v>25.538</v>
      </c>
      <c r="D174" s="0" t="n">
        <v>301.379</v>
      </c>
      <c r="E174" s="0" t="n">
        <v>28.62</v>
      </c>
      <c r="F174" s="0" t="n">
        <v>2935</v>
      </c>
      <c r="G174" s="0" t="n">
        <v>17.5</v>
      </c>
      <c r="I174" s="119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100.518486384994</v>
      </c>
      <c r="J174" s="120" t="n">
        <f aca="false">I174*20.9/100</f>
        <v>21.0083636544638</v>
      </c>
      <c r="K174" s="82" t="n">
        <f aca="false">($B$9-EXP(52.57-6690.9/(273.15+G174)-4.681*LN(273.15+G174)))*I174/100*0.2095</f>
        <v>209.101145386341</v>
      </c>
      <c r="L174" s="82" t="n">
        <f aca="false">K174/1.33322</f>
        <v>156.839190370937</v>
      </c>
      <c r="M174" s="119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7.91730258049242</v>
      </c>
      <c r="N174" s="119" t="n">
        <f aca="false">M174*31.25</f>
        <v>247.415705640388</v>
      </c>
    </row>
    <row collapsed="false" customFormat="false" customHeight="false" hidden="false" ht="12.75" outlineLevel="0" r="175">
      <c r="A175" s="118" t="n">
        <v>40402</v>
      </c>
      <c r="B175" s="0" t="s">
        <v>250</v>
      </c>
      <c r="C175" s="0" t="n">
        <v>25.704</v>
      </c>
      <c r="D175" s="0" t="n">
        <v>300.839</v>
      </c>
      <c r="E175" s="0" t="n">
        <v>28.64</v>
      </c>
      <c r="F175" s="0" t="n">
        <v>2921</v>
      </c>
      <c r="G175" s="0" t="n">
        <v>17.5</v>
      </c>
      <c r="I175" s="119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100.338509321921</v>
      </c>
      <c r="J175" s="120" t="n">
        <f aca="false">I175*20.9/100</f>
        <v>20.9707484482815</v>
      </c>
      <c r="K175" s="82" t="n">
        <f aca="false">($B$9-EXP(52.57-6690.9/(273.15+G175)-4.681*LN(273.15+G175)))*I175/100*0.2095</f>
        <v>208.72675246236</v>
      </c>
      <c r="L175" s="82" t="n">
        <f aca="false">K175/1.33322</f>
        <v>156.558371808373</v>
      </c>
      <c r="M175" s="119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7.90312675157633</v>
      </c>
      <c r="N175" s="119" t="n">
        <f aca="false">M175*31.25</f>
        <v>246.97271098676</v>
      </c>
    </row>
    <row collapsed="false" customFormat="false" customHeight="false" hidden="false" ht="12.75" outlineLevel="0" r="176">
      <c r="A176" s="118" t="n">
        <v>40402</v>
      </c>
      <c r="B176" s="0" t="s">
        <v>251</v>
      </c>
      <c r="C176" s="0" t="n">
        <v>25.871</v>
      </c>
      <c r="D176" s="0" t="n">
        <v>303.821</v>
      </c>
      <c r="E176" s="0" t="n">
        <v>28.53</v>
      </c>
      <c r="F176" s="0" t="n">
        <v>2928</v>
      </c>
      <c r="G176" s="0" t="n">
        <v>17.5</v>
      </c>
      <c r="I176" s="119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101.333068432459</v>
      </c>
      <c r="J176" s="120" t="n">
        <f aca="false">I176*20.9/100</f>
        <v>21.1786113023839</v>
      </c>
      <c r="K176" s="82" t="n">
        <f aca="false">($B$9-EXP(52.57-6690.9/(273.15+G176)-4.681*LN(273.15+G176)))*I176/100*0.2095</f>
        <v>210.795659950395</v>
      </c>
      <c r="L176" s="82" t="n">
        <f aca="false">K176/1.33322</f>
        <v>158.110184328464</v>
      </c>
      <c r="M176" s="119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7.98146284372712</v>
      </c>
      <c r="N176" s="119" t="n">
        <f aca="false">M176*31.25</f>
        <v>249.420713866473</v>
      </c>
    </row>
    <row collapsed="false" customFormat="false" customHeight="false" hidden="false" ht="12.75" outlineLevel="0" r="177">
      <c r="A177" s="118" t="n">
        <v>40402</v>
      </c>
      <c r="B177" s="0" t="s">
        <v>252</v>
      </c>
      <c r="C177" s="0" t="n">
        <v>26.038</v>
      </c>
      <c r="D177" s="0" t="n">
        <v>302.733</v>
      </c>
      <c r="E177" s="0" t="n">
        <v>28.57</v>
      </c>
      <c r="F177" s="0" t="n">
        <v>2927</v>
      </c>
      <c r="G177" s="0" t="n">
        <v>17.5</v>
      </c>
      <c r="I177" s="119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100.97008240594</v>
      </c>
      <c r="J177" s="120" t="n">
        <f aca="false">I177*20.9/100</f>
        <v>21.1027472228414</v>
      </c>
      <c r="K177" s="82" t="n">
        <f aca="false">($B$9-EXP(52.57-6690.9/(273.15+G177)-4.681*LN(273.15+G177)))*I177/100*0.2095</f>
        <v>210.040567065155</v>
      </c>
      <c r="L177" s="82" t="n">
        <f aca="false">K177/1.33322</f>
        <v>157.54381652327</v>
      </c>
      <c r="M177" s="119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7.9528723793479</v>
      </c>
      <c r="N177" s="119" t="n">
        <f aca="false">M177*31.25</f>
        <v>248.527261854622</v>
      </c>
    </row>
    <row collapsed="false" customFormat="false" customHeight="false" hidden="false" ht="12.75" outlineLevel="0" r="178">
      <c r="A178" s="118" t="n">
        <v>40402</v>
      </c>
      <c r="B178" s="0" t="s">
        <v>253</v>
      </c>
      <c r="C178" s="0" t="n">
        <v>26.205</v>
      </c>
      <c r="D178" s="0" t="n">
        <v>302.141</v>
      </c>
      <c r="E178" s="0" t="n">
        <v>28.55</v>
      </c>
      <c r="F178" s="0" t="n">
        <v>2924</v>
      </c>
      <c r="G178" s="0" t="n">
        <v>17.6</v>
      </c>
      <c r="I178" s="119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100.980604782554</v>
      </c>
      <c r="J178" s="120" t="n">
        <f aca="false">I178*20.9/100</f>
        <v>21.1049463995537</v>
      </c>
      <c r="K178" s="82" t="n">
        <f aca="false">($B$9-EXP(52.57-6690.9/(273.15+G178)-4.681*LN(273.15+G178)))*I178/100*0.2095</f>
        <v>210.035614835674</v>
      </c>
      <c r="L178" s="82" t="n">
        <f aca="false">K178/1.33322</f>
        <v>157.540102035429</v>
      </c>
      <c r="M178" s="119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7.93864345545609</v>
      </c>
      <c r="N178" s="119" t="n">
        <f aca="false">M178*31.25</f>
        <v>248.082607983003</v>
      </c>
    </row>
    <row collapsed="false" customFormat="false" customHeight="false" hidden="false" ht="12.75" outlineLevel="0" r="179">
      <c r="A179" s="118" t="n">
        <v>40402</v>
      </c>
      <c r="B179" s="0" t="s">
        <v>254</v>
      </c>
      <c r="C179" s="0" t="n">
        <v>26.372</v>
      </c>
      <c r="D179" s="0" t="n">
        <v>301.649</v>
      </c>
      <c r="E179" s="0" t="n">
        <v>28.61</v>
      </c>
      <c r="F179" s="0" t="n">
        <v>2930</v>
      </c>
      <c r="G179" s="0" t="n">
        <v>17.5</v>
      </c>
      <c r="I179" s="119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100.608616373366</v>
      </c>
      <c r="J179" s="120" t="n">
        <f aca="false">I179*20.9/100</f>
        <v>21.0272008220336</v>
      </c>
      <c r="K179" s="82" t="n">
        <f aca="false">($B$9-EXP(52.57-6690.9/(273.15+G179)-4.681*LN(273.15+G179)))*I179/100*0.2095</f>
        <v>209.288636110486</v>
      </c>
      <c r="L179" s="82" t="n">
        <f aca="false">K179/1.33322</f>
        <v>156.979820367596</v>
      </c>
      <c r="M179" s="119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7.92440163674747</v>
      </c>
      <c r="N179" s="119" t="n">
        <f aca="false">M179*31.25</f>
        <v>247.637551148358</v>
      </c>
    </row>
    <row collapsed="false" customFormat="false" customHeight="false" hidden="false" ht="12.75" outlineLevel="0" r="180">
      <c r="A180" s="118" t="n">
        <v>40402</v>
      </c>
      <c r="B180" s="0" t="s">
        <v>255</v>
      </c>
      <c r="C180" s="0" t="n">
        <v>26.539</v>
      </c>
      <c r="D180" s="0" t="n">
        <v>302.461</v>
      </c>
      <c r="E180" s="0" t="n">
        <v>28.58</v>
      </c>
      <c r="F180" s="0" t="n">
        <v>2923</v>
      </c>
      <c r="G180" s="0" t="n">
        <v>17.5</v>
      </c>
      <c r="I180" s="119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100.879573725305</v>
      </c>
      <c r="J180" s="120" t="n">
        <f aca="false">I180*20.9/100</f>
        <v>21.0838309085887</v>
      </c>
      <c r="K180" s="82" t="n">
        <f aca="false">($B$9-EXP(52.57-6690.9/(273.15+G180)-4.681*LN(273.15+G180)))*I180/100*0.2095</f>
        <v>209.852288575607</v>
      </c>
      <c r="L180" s="82" t="n">
        <f aca="false">K180/1.33322</f>
        <v>157.402595652336</v>
      </c>
      <c r="M180" s="119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7.94574349553241</v>
      </c>
      <c r="N180" s="119" t="n">
        <f aca="false">M180*31.25</f>
        <v>248.304484235388</v>
      </c>
    </row>
    <row collapsed="false" customFormat="false" customHeight="false" hidden="false" ht="12.75" outlineLevel="0" r="181">
      <c r="A181" s="118" t="n">
        <v>40402</v>
      </c>
      <c r="B181" s="0" t="s">
        <v>256</v>
      </c>
      <c r="C181" s="0" t="n">
        <v>26.706</v>
      </c>
      <c r="D181" s="0" t="n">
        <v>299.176</v>
      </c>
      <c r="E181" s="0" t="n">
        <v>28.66</v>
      </c>
      <c r="F181" s="0" t="n">
        <v>2925</v>
      </c>
      <c r="G181" s="0" t="n">
        <v>17.6</v>
      </c>
      <c r="I181" s="119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99.9897498062535</v>
      </c>
      <c r="J181" s="120" t="n">
        <f aca="false">I181*20.9/100</f>
        <v>20.897857709507</v>
      </c>
      <c r="K181" s="82" t="n">
        <f aca="false">($B$9-EXP(52.57-6690.9/(273.15+G181)-4.681*LN(273.15+G181)))*I181/100*0.2095</f>
        <v>207.974676157318</v>
      </c>
      <c r="L181" s="82" t="n">
        <f aca="false">K181/1.33322</f>
        <v>155.994266630652</v>
      </c>
      <c r="M181" s="119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7.86074686937552</v>
      </c>
      <c r="N181" s="119" t="n">
        <f aca="false">M181*31.25</f>
        <v>245.648339667985</v>
      </c>
    </row>
    <row collapsed="false" customFormat="false" customHeight="false" hidden="false" ht="12.75" outlineLevel="0" r="182">
      <c r="A182" s="118" t="n">
        <v>40402</v>
      </c>
      <c r="B182" s="0" t="s">
        <v>257</v>
      </c>
      <c r="C182" s="0" t="n">
        <v>26.873</v>
      </c>
      <c r="D182" s="0" t="n">
        <v>302.955</v>
      </c>
      <c r="E182" s="0" t="n">
        <v>28.52</v>
      </c>
      <c r="F182" s="0" t="n">
        <v>2925</v>
      </c>
      <c r="G182" s="0" t="n">
        <v>17.6</v>
      </c>
      <c r="I182" s="119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101.252827897021</v>
      </c>
      <c r="J182" s="120" t="n">
        <f aca="false">I182*20.9/100</f>
        <v>21.1618410304775</v>
      </c>
      <c r="K182" s="82" t="n">
        <f aca="false">($B$9-EXP(52.57-6690.9/(273.15+G182)-4.681*LN(273.15+G182)))*I182/100*0.2095</f>
        <v>210.601828014362</v>
      </c>
      <c r="L182" s="82" t="n">
        <f aca="false">K182/1.33322</f>
        <v>157.964798018603</v>
      </c>
      <c r="M182" s="119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7.96004441904455</v>
      </c>
      <c r="N182" s="119" t="n">
        <f aca="false">M182*31.25</f>
        <v>248.751388095142</v>
      </c>
    </row>
    <row collapsed="false" customFormat="false" customHeight="false" hidden="false" ht="12.75" outlineLevel="0" r="183">
      <c r="A183" s="118" t="n">
        <v>40402</v>
      </c>
      <c r="B183" s="0" t="s">
        <v>258</v>
      </c>
      <c r="C183" s="0" t="n">
        <v>27.04</v>
      </c>
      <c r="D183" s="0" t="n">
        <v>300.57</v>
      </c>
      <c r="E183" s="0" t="n">
        <v>28.65</v>
      </c>
      <c r="F183" s="0" t="n">
        <v>2928</v>
      </c>
      <c r="G183" s="0" t="n">
        <v>17.5</v>
      </c>
      <c r="I183" s="119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100.248661988021</v>
      </c>
      <c r="J183" s="120" t="n">
        <f aca="false">I183*20.9/100</f>
        <v>20.9519703554964</v>
      </c>
      <c r="K183" s="82" t="n">
        <f aca="false">($B$9-EXP(52.57-6690.9/(273.15+G183)-4.681*LN(273.15+G183)))*I183/100*0.2095</f>
        <v>208.539849723331</v>
      </c>
      <c r="L183" s="82" t="n">
        <f aca="false">K183/1.33322</f>
        <v>156.41818283804</v>
      </c>
      <c r="M183" s="119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7.89604995849957</v>
      </c>
      <c r="N183" s="119" t="n">
        <f aca="false">M183*31.25</f>
        <v>246.751561203112</v>
      </c>
    </row>
    <row collapsed="false" customFormat="false" customHeight="false" hidden="false" ht="12.75" outlineLevel="0" r="184">
      <c r="A184" s="118" t="n">
        <v>40402</v>
      </c>
      <c r="B184" s="0" t="s">
        <v>259</v>
      </c>
      <c r="C184" s="0" t="n">
        <v>27.207</v>
      </c>
      <c r="D184" s="0" t="n">
        <v>302.733</v>
      </c>
      <c r="E184" s="0" t="n">
        <v>28.57</v>
      </c>
      <c r="F184" s="0" t="n">
        <v>2919</v>
      </c>
      <c r="G184" s="0" t="n">
        <v>17.5</v>
      </c>
      <c r="I184" s="119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100.97008240594</v>
      </c>
      <c r="J184" s="120" t="n">
        <f aca="false">I184*20.9/100</f>
        <v>21.1027472228414</v>
      </c>
      <c r="K184" s="82" t="n">
        <f aca="false">($B$9-EXP(52.57-6690.9/(273.15+G184)-4.681*LN(273.15+G184)))*I184/100*0.2095</f>
        <v>210.040567065155</v>
      </c>
      <c r="L184" s="82" t="n">
        <f aca="false">K184/1.33322</f>
        <v>157.54381652327</v>
      </c>
      <c r="M184" s="119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7.9528723793479</v>
      </c>
      <c r="N184" s="119" t="n">
        <f aca="false">M184*31.25</f>
        <v>248.527261854622</v>
      </c>
    </row>
    <row collapsed="false" customFormat="false" customHeight="false" hidden="false" ht="12.75" outlineLevel="0" r="185">
      <c r="A185" s="118" t="n">
        <v>40402</v>
      </c>
      <c r="B185" s="0" t="s">
        <v>260</v>
      </c>
      <c r="C185" s="0" t="n">
        <v>27.374</v>
      </c>
      <c r="D185" s="0" t="n">
        <v>304.914</v>
      </c>
      <c r="E185" s="0" t="n">
        <v>28.49</v>
      </c>
      <c r="F185" s="0" t="n">
        <v>2926</v>
      </c>
      <c r="G185" s="0" t="n">
        <v>17.5</v>
      </c>
      <c r="I185" s="119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101.697582852302</v>
      </c>
      <c r="J185" s="120" t="n">
        <f aca="false">I185*20.9/100</f>
        <v>21.2547948161312</v>
      </c>
      <c r="K185" s="82" t="n">
        <f aca="false">($B$9-EXP(52.57-6690.9/(273.15+G185)-4.681*LN(273.15+G185)))*I185/100*0.2095</f>
        <v>211.553932238809</v>
      </c>
      <c r="L185" s="82" t="n">
        <f aca="false">K185/1.33322</f>
        <v>158.678936888742</v>
      </c>
      <c r="M185" s="119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8.01017369145914</v>
      </c>
      <c r="N185" s="119" t="n">
        <f aca="false">M185*31.25</f>
        <v>250.317927858098</v>
      </c>
    </row>
    <row collapsed="false" customFormat="false" customHeight="false" hidden="false" ht="12.75" outlineLevel="0" r="186">
      <c r="A186" s="118" t="n">
        <v>40402</v>
      </c>
      <c r="B186" s="0" t="s">
        <v>261</v>
      </c>
      <c r="C186" s="0" t="n">
        <v>27.54</v>
      </c>
      <c r="D186" s="0" t="n">
        <v>299.227</v>
      </c>
      <c r="E186" s="0" t="n">
        <v>28.7</v>
      </c>
      <c r="F186" s="0" t="n">
        <v>2915</v>
      </c>
      <c r="G186" s="0" t="n">
        <v>17.5</v>
      </c>
      <c r="I186" s="119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99.8008321291927</v>
      </c>
      <c r="J186" s="120" t="n">
        <f aca="false">I186*20.9/100</f>
        <v>20.8583739150013</v>
      </c>
      <c r="K186" s="82" t="n">
        <f aca="false">($B$9-EXP(52.57-6690.9/(273.15+G186)-4.681*LN(273.15+G186)))*I186/100*0.2095</f>
        <v>207.608262511993</v>
      </c>
      <c r="L186" s="82" t="n">
        <f aca="false">K186/1.33322</f>
        <v>155.719433035803</v>
      </c>
      <c r="M186" s="119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7.86077680005441</v>
      </c>
      <c r="N186" s="119" t="n">
        <f aca="false">M186*31.25</f>
        <v>245.6492750017</v>
      </c>
    </row>
    <row collapsed="false" customFormat="false" customHeight="false" hidden="false" ht="12.75" outlineLevel="0" r="187">
      <c r="A187" s="118" t="n">
        <v>40402</v>
      </c>
      <c r="B187" s="0" t="s">
        <v>262</v>
      </c>
      <c r="C187" s="0" t="n">
        <v>27.707</v>
      </c>
      <c r="D187" s="0" t="n">
        <v>305.188</v>
      </c>
      <c r="E187" s="0" t="n">
        <v>28.48</v>
      </c>
      <c r="F187" s="0" t="n">
        <v>2922</v>
      </c>
      <c r="G187" s="0" t="n">
        <v>17.5</v>
      </c>
      <c r="I187" s="119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101.788951258065</v>
      </c>
      <c r="J187" s="120" t="n">
        <f aca="false">I187*20.9/100</f>
        <v>21.2738908129355</v>
      </c>
      <c r="K187" s="82" t="n">
        <f aca="false">($B$9-EXP(52.57-6690.9/(273.15+G187)-4.681*LN(273.15+G187)))*I187/100*0.2095</f>
        <v>211.743999150718</v>
      </c>
      <c r="L187" s="82" t="n">
        <f aca="false">K187/1.33322</f>
        <v>158.82149919047</v>
      </c>
      <c r="M187" s="119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8.01737029121639</v>
      </c>
      <c r="N187" s="119" t="n">
        <f aca="false">M187*31.25</f>
        <v>250.542821600512</v>
      </c>
    </row>
    <row collapsed="false" customFormat="false" customHeight="false" hidden="false" ht="12.75" outlineLevel="0" r="188">
      <c r="A188" s="118" t="n">
        <v>40402</v>
      </c>
      <c r="B188" s="0" t="s">
        <v>263</v>
      </c>
      <c r="C188" s="0" t="n">
        <v>27.874</v>
      </c>
      <c r="D188" s="0" t="n">
        <v>304.094</v>
      </c>
      <c r="E188" s="0" t="n">
        <v>28.52</v>
      </c>
      <c r="F188" s="0" t="n">
        <v>2910</v>
      </c>
      <c r="G188" s="0" t="n">
        <v>17.5</v>
      </c>
      <c r="I188" s="119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101.424053421283</v>
      </c>
      <c r="J188" s="120" t="n">
        <f aca="false">I188*20.9/100</f>
        <v>21.1976271650481</v>
      </c>
      <c r="K188" s="82" t="n">
        <f aca="false">($B$9-EXP(52.57-6690.9/(273.15+G188)-4.681*LN(273.15+G188)))*I188/100*0.2095</f>
        <v>210.98492926851</v>
      </c>
      <c r="L188" s="82" t="n">
        <f aca="false">K188/1.33322</f>
        <v>158.252148383995</v>
      </c>
      <c r="M188" s="119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7.98862924378653</v>
      </c>
      <c r="N188" s="119" t="n">
        <f aca="false">M188*31.25</f>
        <v>249.644663868329</v>
      </c>
    </row>
    <row collapsed="false" customFormat="false" customHeight="false" hidden="false" ht="12.75" outlineLevel="0" r="189">
      <c r="A189" s="118" t="n">
        <v>40402</v>
      </c>
      <c r="B189" s="0" t="s">
        <v>264</v>
      </c>
      <c r="C189" s="0" t="n">
        <v>28.041</v>
      </c>
      <c r="D189" s="0" t="n">
        <v>304.367</v>
      </c>
      <c r="E189" s="0" t="n">
        <v>28.51</v>
      </c>
      <c r="F189" s="0" t="n">
        <v>2920</v>
      </c>
      <c r="G189" s="0" t="n">
        <v>17.5</v>
      </c>
      <c r="I189" s="119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101.515134066187</v>
      </c>
      <c r="J189" s="120" t="n">
        <f aca="false">I189*20.9/100</f>
        <v>21.2166630198331</v>
      </c>
      <c r="K189" s="82" t="n">
        <f aca="false">($B$9-EXP(52.57-6690.9/(273.15+G189)-4.681*LN(273.15+G189)))*I189/100*0.2095</f>
        <v>211.174397572868</v>
      </c>
      <c r="L189" s="82" t="n">
        <f aca="false">K189/1.33322</f>
        <v>158.394261691895</v>
      </c>
      <c r="M189" s="119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7.99580317816287</v>
      </c>
      <c r="N189" s="119" t="n">
        <f aca="false">M189*31.25</f>
        <v>249.86884931759</v>
      </c>
    </row>
    <row collapsed="false" customFormat="false" customHeight="false" hidden="false" ht="12.75" outlineLevel="0" r="190">
      <c r="A190" s="118" t="n">
        <v>40402</v>
      </c>
      <c r="B190" s="0" t="s">
        <v>265</v>
      </c>
      <c r="C190" s="0" t="n">
        <v>28.208</v>
      </c>
      <c r="D190" s="0" t="n">
        <v>303.276</v>
      </c>
      <c r="E190" s="0" t="n">
        <v>28.55</v>
      </c>
      <c r="F190" s="0" t="n">
        <v>2913</v>
      </c>
      <c r="G190" s="0" t="n">
        <v>17.5</v>
      </c>
      <c r="I190" s="119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101.151384896233</v>
      </c>
      <c r="J190" s="120" t="n">
        <f aca="false">I190*20.9/100</f>
        <v>21.1406394433127</v>
      </c>
      <c r="K190" s="82" t="n">
        <f aca="false">($B$9-EXP(52.57-6690.9/(273.15+G190)-4.681*LN(273.15+G190)))*I190/100*0.2095</f>
        <v>210.417717176991</v>
      </c>
      <c r="L190" s="82" t="n">
        <f aca="false">K190/1.33322</f>
        <v>157.826703152512</v>
      </c>
      <c r="M190" s="119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7.96715260506432</v>
      </c>
      <c r="N190" s="119" t="n">
        <f aca="false">M190*31.25</f>
        <v>248.97351890826</v>
      </c>
    </row>
    <row collapsed="false" customFormat="false" customHeight="false" hidden="false" ht="12.75" outlineLevel="0" r="191">
      <c r="A191" s="118" t="n">
        <v>40402</v>
      </c>
      <c r="B191" s="0" t="s">
        <v>266</v>
      </c>
      <c r="C191" s="0" t="n">
        <v>28.375</v>
      </c>
      <c r="D191" s="0" t="n">
        <v>303.821</v>
      </c>
      <c r="E191" s="0" t="n">
        <v>28.53</v>
      </c>
      <c r="F191" s="0" t="n">
        <v>2915</v>
      </c>
      <c r="G191" s="0" t="n">
        <v>17.5</v>
      </c>
      <c r="I191" s="119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101.333068432459</v>
      </c>
      <c r="J191" s="120" t="n">
        <f aca="false">I191*20.9/100</f>
        <v>21.1786113023839</v>
      </c>
      <c r="K191" s="82" t="n">
        <f aca="false">($B$9-EXP(52.57-6690.9/(273.15+G191)-4.681*LN(273.15+G191)))*I191/100*0.2095</f>
        <v>210.795659950395</v>
      </c>
      <c r="L191" s="82" t="n">
        <f aca="false">K191/1.33322</f>
        <v>158.110184328464</v>
      </c>
      <c r="M191" s="119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7.98146284372712</v>
      </c>
      <c r="N191" s="119" t="n">
        <f aca="false">M191*31.25</f>
        <v>249.420713866473</v>
      </c>
    </row>
    <row collapsed="false" customFormat="false" customHeight="false" hidden="false" ht="12.75" outlineLevel="0" r="192">
      <c r="A192" s="118" t="n">
        <v>40402</v>
      </c>
      <c r="B192" s="0" t="s">
        <v>267</v>
      </c>
      <c r="C192" s="0" t="n">
        <v>28.542</v>
      </c>
      <c r="D192" s="0" t="n">
        <v>303.821</v>
      </c>
      <c r="E192" s="0" t="n">
        <v>28.53</v>
      </c>
      <c r="F192" s="0" t="n">
        <v>2917</v>
      </c>
      <c r="G192" s="0" t="n">
        <v>17.5</v>
      </c>
      <c r="I192" s="119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101.333068432459</v>
      </c>
      <c r="J192" s="120" t="n">
        <f aca="false">I192*20.9/100</f>
        <v>21.1786113023839</v>
      </c>
      <c r="K192" s="82" t="n">
        <f aca="false">($B$9-EXP(52.57-6690.9/(273.15+G192)-4.681*LN(273.15+G192)))*I192/100*0.2095</f>
        <v>210.795659950395</v>
      </c>
      <c r="L192" s="82" t="n">
        <f aca="false">K192/1.33322</f>
        <v>158.110184328464</v>
      </c>
      <c r="M192" s="119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7.98146284372712</v>
      </c>
      <c r="N192" s="119" t="n">
        <f aca="false">M192*31.25</f>
        <v>249.420713866473</v>
      </c>
    </row>
    <row collapsed="false" customFormat="false" customHeight="false" hidden="false" ht="12.75" outlineLevel="0" r="193">
      <c r="A193" s="118" t="n">
        <v>40402</v>
      </c>
      <c r="B193" s="0" t="s">
        <v>268</v>
      </c>
      <c r="C193" s="0" t="n">
        <v>28.709</v>
      </c>
      <c r="D193" s="0" t="n">
        <v>304.094</v>
      </c>
      <c r="E193" s="0" t="n">
        <v>28.52</v>
      </c>
      <c r="F193" s="0" t="n">
        <v>2917</v>
      </c>
      <c r="G193" s="0" t="n">
        <v>17.5</v>
      </c>
      <c r="I193" s="119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101.424053421283</v>
      </c>
      <c r="J193" s="120" t="n">
        <f aca="false">I193*20.9/100</f>
        <v>21.1976271650481</v>
      </c>
      <c r="K193" s="82" t="n">
        <f aca="false">($B$9-EXP(52.57-6690.9/(273.15+G193)-4.681*LN(273.15+G193)))*I193/100*0.2095</f>
        <v>210.98492926851</v>
      </c>
      <c r="L193" s="82" t="n">
        <f aca="false">K193/1.33322</f>
        <v>158.252148383995</v>
      </c>
      <c r="M193" s="119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7.98862924378653</v>
      </c>
      <c r="N193" s="119" t="n">
        <f aca="false">M193*31.25</f>
        <v>249.644663868329</v>
      </c>
    </row>
    <row collapsed="false" customFormat="false" customHeight="false" hidden="false" ht="12.75" outlineLevel="0" r="194">
      <c r="A194" s="118" t="n">
        <v>40402</v>
      </c>
      <c r="B194" s="0" t="s">
        <v>269</v>
      </c>
      <c r="C194" s="0" t="n">
        <v>28.876</v>
      </c>
      <c r="D194" s="0" t="n">
        <v>303.821</v>
      </c>
      <c r="E194" s="0" t="n">
        <v>28.53</v>
      </c>
      <c r="F194" s="0" t="n">
        <v>2915</v>
      </c>
      <c r="G194" s="0" t="n">
        <v>17.5</v>
      </c>
      <c r="I194" s="119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101.333068432459</v>
      </c>
      <c r="J194" s="120" t="n">
        <f aca="false">I194*20.9/100</f>
        <v>21.1786113023839</v>
      </c>
      <c r="K194" s="82" t="n">
        <f aca="false">($B$9-EXP(52.57-6690.9/(273.15+G194)-4.681*LN(273.15+G194)))*I194/100*0.2095</f>
        <v>210.795659950395</v>
      </c>
      <c r="L194" s="82" t="n">
        <f aca="false">K194/1.33322</f>
        <v>158.110184328464</v>
      </c>
      <c r="M194" s="119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7.98146284372712</v>
      </c>
      <c r="N194" s="119" t="n">
        <f aca="false">M194*31.25</f>
        <v>249.420713866473</v>
      </c>
    </row>
    <row collapsed="false" customFormat="false" customHeight="false" hidden="false" ht="12.75" outlineLevel="0" r="195">
      <c r="A195" s="118" t="n">
        <v>40402</v>
      </c>
      <c r="B195" s="0" t="s">
        <v>270</v>
      </c>
      <c r="C195" s="0" t="n">
        <v>29.043</v>
      </c>
      <c r="D195" s="0" t="n">
        <v>306.838</v>
      </c>
      <c r="E195" s="0" t="n">
        <v>28.42</v>
      </c>
      <c r="F195" s="0" t="n">
        <v>2914</v>
      </c>
      <c r="G195" s="0" t="n">
        <v>17.5</v>
      </c>
      <c r="I195" s="119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102.339186236756</v>
      </c>
      <c r="J195" s="120" t="n">
        <f aca="false">I195*20.9/100</f>
        <v>21.3888899234821</v>
      </c>
      <c r="K195" s="82" t="n">
        <f aca="false">($B$9-EXP(52.57-6690.9/(273.15+G195)-4.681*LN(273.15+G195)))*I195/100*0.2095</f>
        <v>212.888612131016</v>
      </c>
      <c r="L195" s="82" t="n">
        <f aca="false">K195/1.33322</f>
        <v>159.680031900973</v>
      </c>
      <c r="M195" s="119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8.06070935225228</v>
      </c>
      <c r="N195" s="119" t="n">
        <f aca="false">M195*31.25</f>
        <v>251.897167257884</v>
      </c>
    </row>
    <row collapsed="false" customFormat="false" customHeight="false" hidden="false" ht="12.75" outlineLevel="0" r="196">
      <c r="A196" s="118" t="n">
        <v>40402</v>
      </c>
      <c r="B196" s="0" t="s">
        <v>271</v>
      </c>
      <c r="C196" s="0" t="n">
        <v>29.21</v>
      </c>
      <c r="D196" s="0" t="n">
        <v>306.012</v>
      </c>
      <c r="E196" s="0" t="n">
        <v>28.45</v>
      </c>
      <c r="F196" s="0" t="n">
        <v>2906</v>
      </c>
      <c r="G196" s="0" t="n">
        <v>17.5</v>
      </c>
      <c r="I196" s="119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102.06363411786</v>
      </c>
      <c r="J196" s="120" t="n">
        <f aca="false">I196*20.9/100</f>
        <v>21.3312995306327</v>
      </c>
      <c r="K196" s="82" t="n">
        <f aca="false">($B$9-EXP(52.57-6690.9/(273.15+G196)-4.681*LN(273.15+G196)))*I196/100*0.2095</f>
        <v>212.315401513277</v>
      </c>
      <c r="L196" s="82" t="n">
        <f aca="false">K196/1.33322</f>
        <v>159.250087392386</v>
      </c>
      <c r="M196" s="119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8.03900558829344</v>
      </c>
      <c r="N196" s="119" t="n">
        <f aca="false">M196*31.25</f>
        <v>251.21892463417</v>
      </c>
    </row>
    <row collapsed="false" customFormat="false" customHeight="false" hidden="false" ht="12.75" outlineLevel="0" r="197">
      <c r="A197" s="118" t="n">
        <v>40402</v>
      </c>
      <c r="B197" s="0" t="s">
        <v>272</v>
      </c>
      <c r="C197" s="0" t="n">
        <v>29.376</v>
      </c>
      <c r="D197" s="0" t="n">
        <v>306.562</v>
      </c>
      <c r="E197" s="0" t="n">
        <v>28.43</v>
      </c>
      <c r="F197" s="0" t="n">
        <v>2910</v>
      </c>
      <c r="G197" s="0" t="n">
        <v>17.5</v>
      </c>
      <c r="I197" s="119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102.247238723736</v>
      </c>
      <c r="J197" s="120" t="n">
        <f aca="false">I197*20.9/100</f>
        <v>21.3696728932609</v>
      </c>
      <c r="K197" s="82" t="n">
        <f aca="false">($B$9-EXP(52.57-6690.9/(273.15+G197)-4.681*LN(273.15+G197)))*I197/100*0.2095</f>
        <v>212.697340545267</v>
      </c>
      <c r="L197" s="82" t="n">
        <f aca="false">K197/1.33322</f>
        <v>159.536566017062</v>
      </c>
      <c r="M197" s="119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8.05346713931928</v>
      </c>
      <c r="N197" s="119" t="n">
        <f aca="false">M197*31.25</f>
        <v>251.670848103727</v>
      </c>
    </row>
    <row collapsed="false" customFormat="false" customHeight="false" hidden="false" ht="12.75" outlineLevel="0" r="198">
      <c r="A198" s="118" t="n">
        <v>40402</v>
      </c>
      <c r="B198" s="0" t="s">
        <v>273</v>
      </c>
      <c r="C198" s="0" t="n">
        <v>29.543</v>
      </c>
      <c r="D198" s="0" t="n">
        <v>301.649</v>
      </c>
      <c r="E198" s="0" t="n">
        <v>28.61</v>
      </c>
      <c r="F198" s="0" t="n">
        <v>2910</v>
      </c>
      <c r="G198" s="0" t="n">
        <v>17.5</v>
      </c>
      <c r="I198" s="119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100.608616373366</v>
      </c>
      <c r="J198" s="120" t="n">
        <f aca="false">I198*20.9/100</f>
        <v>21.0272008220336</v>
      </c>
      <c r="K198" s="82" t="n">
        <f aca="false">($B$9-EXP(52.57-6690.9/(273.15+G198)-4.681*LN(273.15+G198)))*I198/100*0.2095</f>
        <v>209.288636110486</v>
      </c>
      <c r="L198" s="82" t="n">
        <f aca="false">K198/1.33322</f>
        <v>156.979820367596</v>
      </c>
      <c r="M198" s="119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7.92440163674747</v>
      </c>
      <c r="N198" s="119" t="n">
        <f aca="false">M198*31.25</f>
        <v>247.637551148358</v>
      </c>
    </row>
    <row collapsed="false" customFormat="false" customHeight="false" hidden="false" ht="12.75" outlineLevel="0" r="199">
      <c r="A199" s="118" t="n">
        <v>40402</v>
      </c>
      <c r="B199" s="0" t="s">
        <v>274</v>
      </c>
      <c r="C199" s="0" t="n">
        <v>29.71</v>
      </c>
      <c r="D199" s="0" t="n">
        <v>303.004</v>
      </c>
      <c r="E199" s="0" t="n">
        <v>28.56</v>
      </c>
      <c r="F199" s="0" t="n">
        <v>2900</v>
      </c>
      <c r="G199" s="0" t="n">
        <v>17.5</v>
      </c>
      <c r="I199" s="119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101.060686085939</v>
      </c>
      <c r="J199" s="120" t="n">
        <f aca="false">I199*20.9/100</f>
        <v>21.1216833919612</v>
      </c>
      <c r="K199" s="82" t="n">
        <f aca="false">($B$9-EXP(52.57-6690.9/(273.15+G199)-4.681*LN(273.15+G199)))*I199/100*0.2095</f>
        <v>210.229043174828</v>
      </c>
      <c r="L199" s="82" t="n">
        <f aca="false">K199/1.33322</f>
        <v>157.685185621899</v>
      </c>
      <c r="M199" s="119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7.96000874575431</v>
      </c>
      <c r="N199" s="119" t="n">
        <f aca="false">M199*31.25</f>
        <v>248.750273304822</v>
      </c>
    </row>
    <row collapsed="false" customFormat="false" customHeight="false" hidden="false" ht="12.75" outlineLevel="0" r="200">
      <c r="A200" s="118" t="n">
        <v>40402</v>
      </c>
      <c r="B200" s="0" t="s">
        <v>275</v>
      </c>
      <c r="C200" s="0" t="n">
        <v>29.86</v>
      </c>
      <c r="D200" s="0" t="n">
        <v>306.287</v>
      </c>
      <c r="E200" s="0" t="n">
        <v>28.44</v>
      </c>
      <c r="F200" s="0" t="n">
        <v>2909</v>
      </c>
      <c r="G200" s="0" t="n">
        <v>17.5</v>
      </c>
      <c r="I200" s="119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102.155388061983</v>
      </c>
      <c r="J200" s="120" t="n">
        <f aca="false">I200*20.9/100</f>
        <v>21.3504761049544</v>
      </c>
      <c r="K200" s="82" t="n">
        <f aca="false">($B$9-EXP(52.57-6690.9/(273.15+G200)-4.681*LN(273.15+G200)))*I200/100*0.2095</f>
        <v>212.506270432019</v>
      </c>
      <c r="L200" s="82" t="n">
        <f aca="false">K200/1.33322</f>
        <v>159.39325125037</v>
      </c>
      <c r="M200" s="119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8.04623255484159</v>
      </c>
      <c r="N200" s="119" t="n">
        <f aca="false">M200*31.25</f>
        <v>251.4447673388</v>
      </c>
    </row>
    <row collapsed="false" customFormat="false" customHeight="false" hidden="false" ht="12.75" outlineLevel="0" r="201">
      <c r="A201" s="118" t="n">
        <v>40402</v>
      </c>
      <c r="B201" s="0" t="s">
        <v>276</v>
      </c>
      <c r="C201" s="0" t="n">
        <v>30.027</v>
      </c>
      <c r="D201" s="0" t="n">
        <v>306.562</v>
      </c>
      <c r="E201" s="0" t="n">
        <v>28.43</v>
      </c>
      <c r="F201" s="0" t="n">
        <v>2903</v>
      </c>
      <c r="G201" s="0" t="n">
        <v>17.5</v>
      </c>
      <c r="I201" s="119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102.247238723736</v>
      </c>
      <c r="J201" s="120" t="n">
        <f aca="false">I201*20.9/100</f>
        <v>21.3696728932609</v>
      </c>
      <c r="K201" s="82" t="n">
        <f aca="false">($B$9-EXP(52.57-6690.9/(273.15+G201)-4.681*LN(273.15+G201)))*I201/100*0.2095</f>
        <v>212.697340545267</v>
      </c>
      <c r="L201" s="82" t="n">
        <f aca="false">K201/1.33322</f>
        <v>159.536566017062</v>
      </c>
      <c r="M201" s="119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8.05346713931928</v>
      </c>
      <c r="N201" s="119" t="n">
        <f aca="false">M201*31.25</f>
        <v>251.670848103727</v>
      </c>
    </row>
    <row collapsed="false" customFormat="false" customHeight="false" hidden="false" ht="12.75" outlineLevel="0" r="202">
      <c r="A202" s="118" t="n">
        <v>40402</v>
      </c>
      <c r="B202" s="0" t="s">
        <v>277</v>
      </c>
      <c r="C202" s="0" t="n">
        <v>30.194</v>
      </c>
      <c r="D202" s="0" t="n">
        <v>306.562</v>
      </c>
      <c r="E202" s="0" t="n">
        <v>28.43</v>
      </c>
      <c r="F202" s="0" t="n">
        <v>2905</v>
      </c>
      <c r="G202" s="0" t="n">
        <v>17.5</v>
      </c>
      <c r="I202" s="119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102.247238723736</v>
      </c>
      <c r="J202" s="120" t="n">
        <f aca="false">I202*20.9/100</f>
        <v>21.3696728932609</v>
      </c>
      <c r="K202" s="82" t="n">
        <f aca="false">($B$9-EXP(52.57-6690.9/(273.15+G202)-4.681*LN(273.15+G202)))*I202/100*0.2095</f>
        <v>212.697340545267</v>
      </c>
      <c r="L202" s="82" t="n">
        <f aca="false">K202/1.33322</f>
        <v>159.536566017062</v>
      </c>
      <c r="M202" s="119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8.05346713931928</v>
      </c>
      <c r="N202" s="119" t="n">
        <f aca="false">M202*31.25</f>
        <v>251.670848103727</v>
      </c>
    </row>
    <row collapsed="false" customFormat="false" customHeight="false" hidden="false" ht="12.75" outlineLevel="0" r="203">
      <c r="A203" s="118" t="n">
        <v>40402</v>
      </c>
      <c r="B203" s="0" t="s">
        <v>278</v>
      </c>
      <c r="C203" s="0" t="n">
        <v>30.361</v>
      </c>
      <c r="D203" s="0" t="n">
        <v>307.667</v>
      </c>
      <c r="E203" s="0" t="n">
        <v>28.39</v>
      </c>
      <c r="F203" s="0" t="n">
        <v>2897</v>
      </c>
      <c r="G203" s="0" t="n">
        <v>17.5</v>
      </c>
      <c r="I203" s="119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102.615611222936</v>
      </c>
      <c r="J203" s="120" t="n">
        <f aca="false">I203*20.9/100</f>
        <v>21.4466627455937</v>
      </c>
      <c r="K203" s="82" t="n">
        <f aca="false">($B$9-EXP(52.57-6690.9/(273.15+G203)-4.681*LN(273.15+G203)))*I203/100*0.2095</f>
        <v>213.463638509768</v>
      </c>
      <c r="L203" s="82" t="n">
        <f aca="false">K203/1.33322</f>
        <v>160.111338346085</v>
      </c>
      <c r="M203" s="119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8.08248186729008</v>
      </c>
      <c r="N203" s="119" t="n">
        <f aca="false">M203*31.25</f>
        <v>252.577558352815</v>
      </c>
    </row>
    <row collapsed="false" customFormat="false" customHeight="false" hidden="false" ht="12.75" outlineLevel="0" r="204">
      <c r="A204" s="118" t="n">
        <v>40402</v>
      </c>
      <c r="B204" s="0" t="s">
        <v>279</v>
      </c>
      <c r="C204" s="0" t="n">
        <v>30.528</v>
      </c>
      <c r="D204" s="0" t="n">
        <v>307.667</v>
      </c>
      <c r="E204" s="0" t="n">
        <v>28.39</v>
      </c>
      <c r="F204" s="0" t="n">
        <v>2899</v>
      </c>
      <c r="G204" s="0" t="n">
        <v>17.5</v>
      </c>
      <c r="I204" s="119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102.615611222936</v>
      </c>
      <c r="J204" s="120" t="n">
        <f aca="false">I204*20.9/100</f>
        <v>21.4466627455937</v>
      </c>
      <c r="K204" s="82" t="n">
        <f aca="false">($B$9-EXP(52.57-6690.9/(273.15+G204)-4.681*LN(273.15+G204)))*I204/100*0.2095</f>
        <v>213.463638509768</v>
      </c>
      <c r="L204" s="82" t="n">
        <f aca="false">K204/1.33322</f>
        <v>160.111338346085</v>
      </c>
      <c r="M204" s="119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8.08248186729008</v>
      </c>
      <c r="N204" s="119" t="n">
        <f aca="false">M204*31.25</f>
        <v>252.577558352815</v>
      </c>
    </row>
    <row collapsed="false" customFormat="false" customHeight="false" hidden="false" ht="12.75" outlineLevel="0" r="205">
      <c r="A205" s="118" t="n">
        <v>40402</v>
      </c>
      <c r="B205" s="0" t="s">
        <v>280</v>
      </c>
      <c r="C205" s="0" t="n">
        <v>30.695</v>
      </c>
      <c r="D205" s="0" t="n">
        <v>310.728</v>
      </c>
      <c r="E205" s="0" t="n">
        <v>28.28</v>
      </c>
      <c r="F205" s="0" t="n">
        <v>2895</v>
      </c>
      <c r="G205" s="0" t="n">
        <v>17.5</v>
      </c>
      <c r="I205" s="119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103.636696141518</v>
      </c>
      <c r="J205" s="120" t="n">
        <f aca="false">I205*20.9/100</f>
        <v>21.6600694935773</v>
      </c>
      <c r="K205" s="82" t="n">
        <f aca="false">($B$9-EXP(52.57-6690.9/(273.15+G205)-4.681*LN(273.15+G205)))*I205/100*0.2095</f>
        <v>215.587725667174</v>
      </c>
      <c r="L205" s="82" t="n">
        <f aca="false">K205/1.33322</f>
        <v>161.704539136207</v>
      </c>
      <c r="M205" s="119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8.16290725521154</v>
      </c>
      <c r="N205" s="119" t="n">
        <f aca="false">M205*31.25</f>
        <v>255.090851725361</v>
      </c>
    </row>
    <row collapsed="false" customFormat="false" customHeight="false" hidden="false" ht="12.75" outlineLevel="0" r="206">
      <c r="A206" s="118" t="n">
        <v>40402</v>
      </c>
      <c r="B206" s="0" t="s">
        <v>281</v>
      </c>
      <c r="C206" s="0" t="n">
        <v>30.862</v>
      </c>
      <c r="D206" s="0" t="n">
        <v>309.054</v>
      </c>
      <c r="E206" s="0" t="n">
        <v>28.34</v>
      </c>
      <c r="F206" s="0" t="n">
        <v>2898</v>
      </c>
      <c r="G206" s="0" t="n">
        <v>17.5</v>
      </c>
      <c r="I206" s="119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103.078269092482</v>
      </c>
      <c r="J206" s="120" t="n">
        <f aca="false">I206*20.9/100</f>
        <v>21.5433582403288</v>
      </c>
      <c r="K206" s="82" t="n">
        <f aca="false">($B$9-EXP(52.57-6690.9/(273.15+G206)-4.681*LN(273.15+G206)))*I206/100*0.2095</f>
        <v>214.426071331065</v>
      </c>
      <c r="L206" s="82" t="n">
        <f aca="false">K206/1.33322</f>
        <v>160.833224322366</v>
      </c>
      <c r="M206" s="119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8.11892294868889</v>
      </c>
      <c r="N206" s="119" t="n">
        <f aca="false">M206*31.25</f>
        <v>253.716342146528</v>
      </c>
    </row>
    <row collapsed="false" customFormat="false" customHeight="false" hidden="false" ht="12.75" outlineLevel="0" r="207">
      <c r="A207" s="118" t="n">
        <v>40402</v>
      </c>
      <c r="B207" s="0" t="s">
        <v>282</v>
      </c>
      <c r="C207" s="0" t="n">
        <v>31.029</v>
      </c>
      <c r="D207" s="0" t="n">
        <v>306.838</v>
      </c>
      <c r="E207" s="0" t="n">
        <v>28.42</v>
      </c>
      <c r="F207" s="0" t="n">
        <v>2897</v>
      </c>
      <c r="G207" s="0" t="n">
        <v>17.5</v>
      </c>
      <c r="I207" s="119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102.339186236756</v>
      </c>
      <c r="J207" s="120" t="n">
        <f aca="false">I207*20.9/100</f>
        <v>21.3888899234821</v>
      </c>
      <c r="K207" s="82" t="n">
        <f aca="false">($B$9-EXP(52.57-6690.9/(273.15+G207)-4.681*LN(273.15+G207)))*I207/100*0.2095</f>
        <v>212.888612131016</v>
      </c>
      <c r="L207" s="82" t="n">
        <f aca="false">K207/1.33322</f>
        <v>159.680031900973</v>
      </c>
      <c r="M207" s="119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8.06070935225228</v>
      </c>
      <c r="N207" s="119" t="n">
        <f aca="false">M207*31.25</f>
        <v>251.897167257884</v>
      </c>
    </row>
    <row collapsed="false" customFormat="false" customHeight="false" hidden="false" ht="12.75" outlineLevel="0" r="208">
      <c r="A208" s="118" t="n">
        <v>40402</v>
      </c>
      <c r="B208" s="0" t="s">
        <v>283</v>
      </c>
      <c r="C208" s="0" t="n">
        <v>31.196</v>
      </c>
      <c r="D208" s="0" t="n">
        <v>306.287</v>
      </c>
      <c r="E208" s="0" t="n">
        <v>28.44</v>
      </c>
      <c r="F208" s="0" t="n">
        <v>2898</v>
      </c>
      <c r="G208" s="0" t="n">
        <v>17.5</v>
      </c>
      <c r="I208" s="119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102.155388061983</v>
      </c>
      <c r="J208" s="120" t="n">
        <f aca="false">I208*20.9/100</f>
        <v>21.3504761049544</v>
      </c>
      <c r="K208" s="82" t="n">
        <f aca="false">($B$9-EXP(52.57-6690.9/(273.15+G208)-4.681*LN(273.15+G208)))*I208/100*0.2095</f>
        <v>212.506270432019</v>
      </c>
      <c r="L208" s="82" t="n">
        <f aca="false">K208/1.33322</f>
        <v>159.39325125037</v>
      </c>
      <c r="M208" s="119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8.04623255484159</v>
      </c>
      <c r="N208" s="119" t="n">
        <f aca="false">M208*31.25</f>
        <v>251.4447673388</v>
      </c>
    </row>
    <row collapsed="false" customFormat="false" customHeight="false" hidden="false" ht="12.75" outlineLevel="0" r="209">
      <c r="A209" s="118" t="n">
        <v>40402</v>
      </c>
      <c r="B209" s="0" t="s">
        <v>284</v>
      </c>
      <c r="C209" s="0" t="n">
        <v>31.363</v>
      </c>
      <c r="D209" s="0" t="n">
        <v>311.008</v>
      </c>
      <c r="E209" s="0" t="n">
        <v>28.27</v>
      </c>
      <c r="F209" s="0" t="n">
        <v>2892</v>
      </c>
      <c r="G209" s="0" t="n">
        <v>17.5</v>
      </c>
      <c r="I209" s="119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103.730112603883</v>
      </c>
      <c r="J209" s="120" t="n">
        <f aca="false">I209*20.9/100</f>
        <v>21.6795935342115</v>
      </c>
      <c r="K209" s="82" t="n">
        <f aca="false">($B$9-EXP(52.57-6690.9/(273.15+G209)-4.681*LN(273.15+G209)))*I209/100*0.2095</f>
        <v>215.782052999199</v>
      </c>
      <c r="L209" s="82" t="n">
        <f aca="false">K209/1.33322</f>
        <v>161.850297024646</v>
      </c>
      <c r="M209" s="119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8.17026516941359</v>
      </c>
      <c r="N209" s="119" t="n">
        <f aca="false">M209*31.25</f>
        <v>255.320786544175</v>
      </c>
    </row>
    <row collapsed="false" customFormat="false" customHeight="false" hidden="false" ht="12.75" outlineLevel="0" r="210">
      <c r="A210" s="118" t="n">
        <v>40402</v>
      </c>
      <c r="B210" s="0" t="s">
        <v>285</v>
      </c>
      <c r="C210" s="0" t="n">
        <v>31.53</v>
      </c>
      <c r="D210" s="0" t="n">
        <v>308.498</v>
      </c>
      <c r="E210" s="0" t="n">
        <v>28.36</v>
      </c>
      <c r="F210" s="0" t="n">
        <v>2888</v>
      </c>
      <c r="G210" s="0" t="n">
        <v>17.5</v>
      </c>
      <c r="I210" s="119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102.892912701666</v>
      </c>
      <c r="J210" s="120" t="n">
        <f aca="false">I210*20.9/100</f>
        <v>21.5046187546481</v>
      </c>
      <c r="K210" s="82" t="n">
        <f aca="false">($B$9-EXP(52.57-6690.9/(273.15+G210)-4.681*LN(273.15+G210)))*I210/100*0.2095</f>
        <v>214.040488190906</v>
      </c>
      <c r="L210" s="82" t="n">
        <f aca="false">K210/1.33322</f>
        <v>160.544012384232</v>
      </c>
      <c r="M210" s="119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8.10432341894964</v>
      </c>
      <c r="N210" s="119" t="n">
        <f aca="false">M210*31.25</f>
        <v>253.260106842176</v>
      </c>
    </row>
    <row collapsed="false" customFormat="false" customHeight="false" hidden="false" ht="12.75" outlineLevel="0" r="211">
      <c r="A211" s="118" t="n">
        <v>40402</v>
      </c>
      <c r="B211" s="0" t="s">
        <v>286</v>
      </c>
      <c r="C211" s="0" t="n">
        <v>31.696</v>
      </c>
      <c r="D211" s="0" t="n">
        <v>306.562</v>
      </c>
      <c r="E211" s="0" t="n">
        <v>28.43</v>
      </c>
      <c r="F211" s="0" t="n">
        <v>2897</v>
      </c>
      <c r="G211" s="0" t="n">
        <v>17.5</v>
      </c>
      <c r="I211" s="119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102.247238723736</v>
      </c>
      <c r="J211" s="120" t="n">
        <f aca="false">I211*20.9/100</f>
        <v>21.3696728932609</v>
      </c>
      <c r="K211" s="82" t="n">
        <f aca="false">($B$9-EXP(52.57-6690.9/(273.15+G211)-4.681*LN(273.15+G211)))*I211/100*0.2095</f>
        <v>212.697340545267</v>
      </c>
      <c r="L211" s="82" t="n">
        <f aca="false">K211/1.33322</f>
        <v>159.536566017062</v>
      </c>
      <c r="M211" s="119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8.05346713931928</v>
      </c>
      <c r="N211" s="119" t="n">
        <f aca="false">M211*31.25</f>
        <v>251.670848103727</v>
      </c>
    </row>
    <row collapsed="false" customFormat="false" customHeight="false" hidden="false" ht="12.75" outlineLevel="0" r="212">
      <c r="A212" s="118" t="n">
        <v>40402</v>
      </c>
      <c r="B212" s="0" t="s">
        <v>287</v>
      </c>
      <c r="C212" s="0" t="n">
        <v>31.863</v>
      </c>
      <c r="D212" s="0" t="n">
        <v>313.825</v>
      </c>
      <c r="E212" s="0" t="n">
        <v>28.17</v>
      </c>
      <c r="F212" s="0" t="n">
        <v>2888</v>
      </c>
      <c r="G212" s="0" t="n">
        <v>17.5</v>
      </c>
      <c r="I212" s="119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104.669745955338</v>
      </c>
      <c r="J212" s="120" t="n">
        <f aca="false">I212*20.9/100</f>
        <v>21.8759769046656</v>
      </c>
      <c r="K212" s="82" t="n">
        <f aca="false">($B$9-EXP(52.57-6690.9/(273.15+G212)-4.681*LN(273.15+G212)))*I212/100*0.2095</f>
        <v>217.736702507945</v>
      </c>
      <c r="L212" s="82" t="n">
        <f aca="false">K212/1.33322</f>
        <v>163.316408775705</v>
      </c>
      <c r="M212" s="119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8.24427505382127</v>
      </c>
      <c r="N212" s="119" t="n">
        <f aca="false">M212*31.25</f>
        <v>257.633595431915</v>
      </c>
    </row>
    <row collapsed="false" customFormat="false" customHeight="false" hidden="false" ht="12.75" outlineLevel="0" r="213">
      <c r="A213" s="118" t="n">
        <v>40402</v>
      </c>
      <c r="B213" s="0" t="s">
        <v>288</v>
      </c>
      <c r="C213" s="0" t="n">
        <v>32.03</v>
      </c>
      <c r="D213" s="0" t="n">
        <v>309.611</v>
      </c>
      <c r="E213" s="0" t="n">
        <v>28.32</v>
      </c>
      <c r="F213" s="0" t="n">
        <v>2884</v>
      </c>
      <c r="G213" s="0" t="n">
        <v>17.5</v>
      </c>
      <c r="I213" s="119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103.264017737546</v>
      </c>
      <c r="J213" s="120" t="n">
        <f aca="false">I213*20.9/100</f>
        <v>21.5821797071471</v>
      </c>
      <c r="K213" s="82" t="n">
        <f aca="false">($B$9-EXP(52.57-6690.9/(273.15+G213)-4.681*LN(273.15+G213)))*I213/100*0.2095</f>
        <v>214.812470448617</v>
      </c>
      <c r="L213" s="82" t="n">
        <f aca="false">K213/1.33322</f>
        <v>161.123048295568</v>
      </c>
      <c r="M213" s="119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8.13355337419345</v>
      </c>
      <c r="N213" s="119" t="n">
        <f aca="false">M213*31.25</f>
        <v>254.173542943545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2013-09-24T16:49:27.00Z</dcterms:modified>
  <cp:revision>0</cp:revision>
</cp:coreProperties>
</file>