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8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<sst xmlns="http://schemas.openxmlformats.org/spreadsheetml/2006/main" count="189" uniqueCount="162">
  <si>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</si>
  <si>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</si>
  <si>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</si>
  <si>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</si>
  <si>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</si>
  <si>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</si>
  <si>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</si>
  <si>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</si>
  <si>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</si>
  <si>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</si>
  <si>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</si>
  <si>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</si>
  <si>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</si>
  <si>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</si>
  <si>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</si>
  <si>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</si>
  <si>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</si>
  <si>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</si>
  <si>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</si>
  <si>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</si>
  <si>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</si>
  <si>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</si>
  <si>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</si>
  <si>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</si>
  <si>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</si>
  <si>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</si>
  <si>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</si>
  <si>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</si>
  <si>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</si>
  <si>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</si>
  <si>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</si>
  <si>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</si>
  <si>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</si>
  <si>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</si>
  <si>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</si>
  <si>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</si>
  <si>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</si>
  <si>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</si>
  <si>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</si>
  <si>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</si>
  <si>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</si>
  <si>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</si>
  <si>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</si>
  <si>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</si>
  <si>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</si>
  <si>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</si>
  <si>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</si>
  <si>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</si>
  <si>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</si>
  <si>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</si>
  <si>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</si>
  <si>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</si>
  <si>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</si>
  <si>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</si>
  <si>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</si>
  <si>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</si>
  <si>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</si>
  <si>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</si>
  <si>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</si>
  <si>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</si>
  <si>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</si>
  <si>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</si>
  <si>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</si>
  <si>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</si>
  <si>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</si>
  <si>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Chl a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</si>
  <si>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</si>
  <si>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</si>
  <si>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</si>
  <si>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</si>
  <si>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</si>
  <si>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</si>
  <si>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</si>
  <si>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</si>
  <si>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</si>
  <si>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</si>
  <si>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</si>
  <si>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</si>
  <si>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</si>
  <si>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</si>
  <si>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</si>
  <si>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</si>
  <si>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</si>
  <si>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</si>
  <si>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</si>
  <si>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mg Chl a]</t>
    </r>
  </si>
  <si>
    <t>   18:40:19</t>
  </si>
  <si>
    <t>   18:40:31</t>
  </si>
  <si>
    <t>change data input according to column N</t>
  </si>
  <si>
    <t>   18:40:41</t>
  </si>
  <si>
    <t>   18:40:51</t>
  </si>
  <si>
    <t>   18:41:01</t>
  </si>
  <si>
    <t>   18:41:11</t>
  </si>
  <si>
    <t>   18:41:21</t>
  </si>
  <si>
    <t>   18:41:31</t>
  </si>
  <si>
    <t>   18:41:41</t>
  </si>
  <si>
    <t>   18:41:51</t>
  </si>
  <si>
    <t>   18:42:01</t>
  </si>
  <si>
    <t>   18:42:11</t>
  </si>
  <si>
    <t>   18:42:21</t>
  </si>
  <si>
    <t>   18:42:31</t>
  </si>
  <si>
    <t>   18:42:41</t>
  </si>
  <si>
    <t>   18:42:51</t>
  </si>
  <si>
    <t>   18:43:01</t>
  </si>
  <si>
    <t>   18:43:11</t>
  </si>
  <si>
    <t>   18:43:21</t>
  </si>
  <si>
    <t>   18:43:31</t>
  </si>
  <si>
    <t>   18:43:41</t>
  </si>
  <si>
    <t>   18:43:51</t>
  </si>
  <si>
    <t>regression formula</t>
  </si>
  <si>
    <t>time</t>
  </si>
  <si>
    <t>   18:44:01</t>
  </si>
  <si>
    <t>value for T=26 min.</t>
  </si>
  <si>
    <t>T11</t>
  </si>
  <si>
    <t>   18:44:11</t>
  </si>
  <si>
    <t>value for T=1 min.</t>
  </si>
  <si>
    <t>T1</t>
  </si>
  <si>
    <t>   18:44:21</t>
  </si>
  <si>
    <t>difference between T25 and T1</t>
  </si>
  <si>
    <t>10minutes</t>
  </si>
  <si>
    <t>   18:44:31</t>
  </si>
  <si>
    <t>calculate from regression curve values for 10 minutes of photosynthesis or respiration</t>
  </si>
  <si>
    <t>   18:44:41</t>
  </si>
  <si>
    <t>   18:44:51</t>
  </si>
  <si>
    <t>   18:45:01</t>
  </si>
  <si>
    <t>   18:45:12</t>
  </si>
  <si>
    <t>   18:45:22</t>
  </si>
  <si>
    <t>   18:45:32</t>
  </si>
  <si>
    <t>   18:45:42</t>
  </si>
  <si>
    <t>   18:45:52</t>
  </si>
  <si>
    <t>   18:46:02</t>
  </si>
  <si>
    <t>   18:46:12</t>
  </si>
  <si>
    <t>   18:46:22</t>
  </si>
  <si>
    <t>   18:46:32</t>
  </si>
  <si>
    <t>   18:46:42</t>
  </si>
  <si>
    <t>   18:46:51</t>
  </si>
  <si>
    <t>   18:47:01</t>
  </si>
  <si>
    <t>   18:47:11</t>
  </si>
  <si>
    <t>   18:47:21</t>
  </si>
  <si>
    <t>   18:47:31</t>
  </si>
  <si>
    <t>   18:47:41</t>
  </si>
  <si>
    <t>   18:47:51</t>
  </si>
  <si>
    <t>   18:48:01</t>
  </si>
  <si>
    <t>   18:48:11</t>
  </si>
  <si>
    <t>   18:48:21</t>
  </si>
  <si>
    <t>   18:48:31</t>
  </si>
  <si>
    <t>   18:48:41</t>
  </si>
  <si>
    <t>   18:48:51</t>
  </si>
  <si>
    <t>   18:49:01</t>
  </si>
  <si>
    <t>   18:49:11</t>
  </si>
  <si>
    <t>   18:49:21</t>
  </si>
  <si>
    <t>   18:49:31</t>
  </si>
  <si>
    <t>   18:49:41</t>
  </si>
  <si>
    <t>   18:49:51</t>
  </si>
  <si>
    <t>   18:50:01</t>
  </si>
  <si>
    <t>   18:50:11</t>
  </si>
  <si>
    <t>   18:50:21</t>
  </si>
  <si>
    <t>   18:50:31</t>
  </si>
  <si>
    <t>   18:50:41</t>
  </si>
  <si>
    <t>   18:50:51</t>
  </si>
  <si>
    <t>   18:51:01</t>
  </si>
  <si>
    <t>   18:51:11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</si>
</sst>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4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/>
      <right/>
      <top style="medium"/>
      <bottom style="medium"/>
      <diagonal/>
    </border>
    <border diagonalDown="false" diagonalUp="false">
      <left/>
      <right/>
      <top/>
      <bottom style="thin"/>
      <diagonal/>
    </border>
    <border diagonalDown="false" diagonalUp="false">
      <left/>
      <right style="thin"/>
      <top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1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9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0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2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2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2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3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8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values'!$N$27:$N$110</c:f>
              <c:numCache>
                <c:formatCode>General</c:formatCode>
                <c:ptCount val="84"/>
                <c:pt idx="0">
                  <c:v>272.505664875878</c:v>
                </c:pt>
                <c:pt idx="1">
                  <c:v>272.753916309117</c:v>
                </c:pt>
                <c:pt idx="2">
                  <c:v>270.529281987032</c:v>
                </c:pt>
                <c:pt idx="3">
                  <c:v>270.775397227139</c:v>
                </c:pt>
                <c:pt idx="4">
                  <c:v>268.326140974733</c:v>
                </c:pt>
                <c:pt idx="5">
                  <c:v>270.037847172517</c:v>
                </c:pt>
                <c:pt idx="6">
                  <c:v>269.547470774891</c:v>
                </c:pt>
                <c:pt idx="7">
                  <c:v>270.529281987032</c:v>
                </c:pt>
                <c:pt idx="8">
                  <c:v>268.082662563611</c:v>
                </c:pt>
                <c:pt idx="9">
                  <c:v>271.021778184463</c:v>
                </c:pt>
                <c:pt idx="10">
                  <c:v>270.283432092507</c:v>
                </c:pt>
                <c:pt idx="11">
                  <c:v>271.268425231227</c:v>
                </c:pt>
                <c:pt idx="12">
                  <c:v>270.529281987032</c:v>
                </c:pt>
                <c:pt idx="13">
                  <c:v>267.353795838503</c:v>
                </c:pt>
                <c:pt idx="14">
                  <c:v>269.792526856603</c:v>
                </c:pt>
                <c:pt idx="15">
                  <c:v>272.505664875878</c:v>
                </c:pt>
                <c:pt idx="16">
                  <c:v>269.792526856603</c:v>
                </c:pt>
                <c:pt idx="17">
                  <c:v>271.282876521118</c:v>
                </c:pt>
                <c:pt idx="18">
                  <c:v>274.015834588287</c:v>
                </c:pt>
                <c:pt idx="19">
                  <c:v>271.282876521118</c:v>
                </c:pt>
                <c:pt idx="20">
                  <c:v>269.315593029472</c:v>
                </c:pt>
                <c:pt idx="21">
                  <c:v>272.769543636991</c:v>
                </c:pt>
                <c:pt idx="22">
                  <c:v>268.582228676811</c:v>
                </c:pt>
                <c:pt idx="23">
                  <c:v>270.297110540889</c:v>
                </c:pt>
                <c:pt idx="24">
                  <c:v>270.543152811992</c:v>
                </c:pt>
                <c:pt idx="25">
                  <c:v>271.036035429072</c:v>
                </c:pt>
                <c:pt idx="26">
                  <c:v>268.826420030138</c:v>
                </c:pt>
                <c:pt idx="27">
                  <c:v>271.036035429072</c:v>
                </c:pt>
                <c:pt idx="28">
                  <c:v>268.582228676811</c:v>
                </c:pt>
                <c:pt idx="29">
                  <c:v>272.769543636991</c:v>
                </c:pt>
                <c:pt idx="30">
                  <c:v>267.851230787423</c:v>
                </c:pt>
                <c:pt idx="31">
                  <c:v>269.805822212816</c:v>
                </c:pt>
                <c:pt idx="32">
                  <c:v>270.05133379835</c:v>
                </c:pt>
                <c:pt idx="33">
                  <c:v>272.025003420122</c:v>
                </c:pt>
                <c:pt idx="34">
                  <c:v>271.282876521118</c:v>
                </c:pt>
                <c:pt idx="35">
                  <c:v>266.638132895768</c:v>
                </c:pt>
                <c:pt idx="36">
                  <c:v>271.529984633866</c:v>
                </c:pt>
                <c:pt idx="37">
                  <c:v>273.516507348009</c:v>
                </c:pt>
                <c:pt idx="38">
                  <c:v>273.999211697634</c:v>
                </c:pt>
                <c:pt idx="39">
                  <c:v>273.500284386874</c:v>
                </c:pt>
                <c:pt idx="40">
                  <c:v>272.505664875878</c:v>
                </c:pt>
                <c:pt idx="41">
                  <c:v>273.749612930715</c:v>
                </c:pt>
                <c:pt idx="42">
                  <c:v>276.257823434127</c:v>
                </c:pt>
                <c:pt idx="43">
                  <c:v>271.268425231227</c:v>
                </c:pt>
                <c:pt idx="44">
                  <c:v>272.009966639266</c:v>
                </c:pt>
                <c:pt idx="45">
                  <c:v>274.749633133606</c:v>
                </c:pt>
                <c:pt idx="46">
                  <c:v>272.505664875878</c:v>
                </c:pt>
                <c:pt idx="47">
                  <c:v>273.002436453947</c:v>
                </c:pt>
                <c:pt idx="48">
                  <c:v>272.753916309117</c:v>
                </c:pt>
                <c:pt idx="49">
                  <c:v>275.754001255584</c:v>
                </c:pt>
                <c:pt idx="50">
                  <c:v>270.283432092507</c:v>
                </c:pt>
                <c:pt idx="51">
                  <c:v>273.500284386874</c:v>
                </c:pt>
                <c:pt idx="52">
                  <c:v>273.251225687341</c:v>
                </c:pt>
                <c:pt idx="53">
                  <c:v>274.249081067006</c:v>
                </c:pt>
                <c:pt idx="54">
                  <c:v>273.500284386874</c:v>
                </c:pt>
                <c:pt idx="55">
                  <c:v>275.000316592595</c:v>
                </c:pt>
                <c:pt idx="56">
                  <c:v>273.018261759607</c:v>
                </c:pt>
                <c:pt idx="57">
                  <c:v>274.76686020215</c:v>
                </c:pt>
                <c:pt idx="58">
                  <c:v>272.769543636991</c:v>
                </c:pt>
                <c:pt idx="59">
                  <c:v>270.05133379835</c:v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</c:numCache>
            </c:numRef>
          </c:yVal>
        </c:ser>
        <c:axId val="98475569"/>
        <c:axId val="29762970"/>
      </c:scatterChart>
      <c:valAx>
        <c:axId val="98475569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29762970"/>
        <c:crossesAt val="0"/>
      </c:valAx>
      <c:valAx>
        <c:axId val="29762970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98475569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8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22</xdr:row>
      <xdr:rowOff>152640</xdr:rowOff>
    </xdr:from>
    <xdr:to>
      <xdr:col>20</xdr:col>
      <xdr:colOff>342000</xdr:colOff>
      <xdr:row>39</xdr:row>
      <xdr:rowOff>95760</xdr:rowOff>
    </xdr:to>
    <xdr:graphicFrame>
      <xdr:nvGraphicFramePr>
        <xdr:cNvPr id="0" name="Diagramm 2"/>
        <xdr:cNvGraphicFramePr/>
      </xdr:nvGraphicFramePr>
      <xdr:xfrm>
        <a:off x="12126960" y="4476960"/>
        <a:ext cx="479916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5" view="normal" windowProtection="false" workbookViewId="0" zoomScale="100" zoomScaleNormal="100" zoomScalePageLayoutView="100">
      <selection activeCell="H16" activeCellId="0" pane="topLeft" sqref="H16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58.2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28.64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17.6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17.7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17.4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417.47370912375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87.2520052068637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868.549920764439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651.467815337633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32.9446273957553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32.9446273957553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1029.51960611735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1.61233217673933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1.61384099906959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0.546123704327449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0.0377187033565615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0.0376038033565615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147.911187530542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11.9529572259131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-0.661283380555059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1.0252263780857E-005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-0.00228239656361292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-0.833968034902074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230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P14" activeCellId="0" pane="topLeft" sqref="P14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8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58.2</v>
      </c>
      <c r="C7" s="62" t="s">
        <v>54</v>
      </c>
      <c r="D7" s="63" t="s">
        <v>55</v>
      </c>
      <c r="E7" s="0" t="n">
        <v>17.6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28.64</v>
      </c>
      <c r="C8" s="68" t="s">
        <v>54</v>
      </c>
      <c r="D8" s="69" t="s">
        <v>58</v>
      </c>
      <c r="E8" s="0" t="n">
        <v>17.7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1.61233217673933</v>
      </c>
      <c r="E13" s="39" t="s">
        <v>45</v>
      </c>
      <c r="F13" s="88" t="n">
        <f aca="false">$D$15/$D$13*1/$B$16*POWER(100,2)</f>
        <v>147.911187530542</v>
      </c>
      <c r="G13" s="39" t="s">
        <v>43</v>
      </c>
      <c r="H13" s="88" t="n">
        <f aca="false">(-$F$14+(SQRT(POWER($F$14,2)-4*$F$13*$F$15)))/(2*$F$13)</f>
        <v>0.0377187033565615</v>
      </c>
      <c r="I13" s="89" t="s">
        <v>48</v>
      </c>
      <c r="J13" s="90" t="n">
        <f aca="false">$D$16/$D$14*1/$B$16*POWER($H$14,2)</f>
        <v>2.0177011691258E-005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1.61434439324242</v>
      </c>
      <c r="E14" s="42" t="s">
        <v>46</v>
      </c>
      <c r="F14" s="49" t="n">
        <f aca="false">$D$15/$D$13*100+$D$15/$D$13*1/$B$16*100-$B$13*1/$B$16*100-100+$B$13*100</f>
        <v>11.9529572259131</v>
      </c>
      <c r="G14" s="42" t="s">
        <v>44</v>
      </c>
      <c r="H14" s="48" t="n">
        <f aca="false">$H$13+($B$15*(G21-$E$8))</f>
        <v>0.0375655033565615</v>
      </c>
      <c r="I14" s="93" t="s">
        <v>49</v>
      </c>
      <c r="J14" s="50" t="n">
        <f aca="false">$D$16/$D$14*$H$14+$D$16/$D$14*1/$B$16*$H$14-$B$13*1/$B$16*$H$14-$H$14+$B$13*$H$14</f>
        <v>0.00404755132804405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0.546123704327449</v>
      </c>
      <c r="E15" s="42" t="s">
        <v>47</v>
      </c>
      <c r="F15" s="49" t="n">
        <f aca="false">$D$15/$D$13-1</f>
        <v>-0.661283380555059</v>
      </c>
      <c r="G15" s="98"/>
      <c r="H15" s="49"/>
      <c r="I15" s="93" t="s">
        <v>50</v>
      </c>
      <c r="J15" s="50" t="n">
        <f aca="false">$D$16/$D$14-1</f>
        <v>-0.672573441813408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0.528579228407189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0.058</v>
      </c>
      <c r="R16" s="109" t="n">
        <v>0.023876</v>
      </c>
      <c r="U16" s="110"/>
      <c r="V16" s="110"/>
    </row>
    <row collapsed="false" customFormat="false" customHeight="false" hidden="false" ht="12.75" outlineLevel="0" r="17">
      <c r="A17" s="80"/>
      <c r="B17" s="1"/>
      <c r="C17" s="111"/>
      <c r="D17" s="112"/>
      <c r="E17" s="94"/>
      <c r="F17" s="94"/>
      <c r="G17" s="94"/>
      <c r="H17" s="94"/>
      <c r="I17" s="113"/>
      <c r="J17" s="94"/>
      <c r="K17" s="114"/>
      <c r="L17" s="114"/>
      <c r="M17" s="114"/>
      <c r="N17" s="114"/>
      <c r="P17" s="58"/>
      <c r="Q17" s="58"/>
      <c r="R17" s="58"/>
      <c r="U17" s="110"/>
      <c r="V17" s="110"/>
    </row>
    <row collapsed="false" customFormat="false" customHeight="false" hidden="false" ht="12.75" outlineLevel="0" r="18">
      <c r="A18" s="80" t="s">
        <v>66</v>
      </c>
      <c r="B18" s="1"/>
      <c r="C18" s="111"/>
      <c r="D18" s="112"/>
      <c r="E18" s="94"/>
      <c r="F18" s="94"/>
      <c r="G18" s="94"/>
      <c r="H18" s="94"/>
      <c r="I18" s="82" t="s">
        <v>67</v>
      </c>
      <c r="J18" s="94"/>
      <c r="K18" s="114"/>
      <c r="L18" s="114"/>
      <c r="M18" s="114"/>
      <c r="N18" s="114"/>
      <c r="P18" s="58"/>
      <c r="Q18" s="58"/>
      <c r="R18" s="58"/>
      <c r="U18" s="110"/>
      <c r="V18" s="110"/>
    </row>
    <row collapsed="false" customFormat="false" customHeight="false" hidden="false" ht="13.5" outlineLevel="0" r="19">
      <c r="D19" s="59"/>
      <c r="I19" s="59"/>
      <c r="P19" s="58"/>
      <c r="Q19" s="115"/>
      <c r="R19" s="58"/>
      <c r="S19" s="94"/>
      <c r="T19" s="94"/>
      <c r="U19" s="110"/>
      <c r="V19" s="110"/>
    </row>
    <row collapsed="false" customFormat="false" customHeight="false" hidden="false" ht="28.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6" t="s">
        <v>79</v>
      </c>
      <c r="N20" s="111" t="s">
        <v>80</v>
      </c>
      <c r="P20" s="117" t="s">
        <v>81</v>
      </c>
      <c r="Q20" s="118" t="s">
        <v>82</v>
      </c>
      <c r="R20" s="118" t="s">
        <v>83</v>
      </c>
      <c r="S20" s="118" t="s">
        <v>84</v>
      </c>
      <c r="T20" s="119" t="s">
        <v>85</v>
      </c>
      <c r="U20" s="95"/>
      <c r="V20" s="95"/>
    </row>
    <row collapsed="false" customFormat="false" customHeight="false" hidden="false" ht="12.75" outlineLevel="0" r="21">
      <c r="A21" s="120" t="n">
        <v>40402</v>
      </c>
      <c r="B21" s="0" t="s">
        <v>86</v>
      </c>
      <c r="C21" s="0" t="n">
        <v>0</v>
      </c>
      <c r="D21" s="0" t="n">
        <v>325.186</v>
      </c>
      <c r="E21" s="0" t="n">
        <v>27.86</v>
      </c>
      <c r="F21" s="0" t="n">
        <v>2734</v>
      </c>
      <c r="G21" s="0" t="n">
        <v>17.3</v>
      </c>
      <c r="I21" s="121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108.011091352707</v>
      </c>
      <c r="J21" s="122" t="n">
        <f aca="false">I21*20.9/100</f>
        <v>22.5743180927158</v>
      </c>
      <c r="K21" s="82" t="n">
        <f aca="false">($B$9-EXP(52.57-6690.9/(273.15+G21)-4.681*LN(273.15+G21)))*I21/100*0.2095</f>
        <v>224.744400498837</v>
      </c>
      <c r="L21" s="82" t="n">
        <f aca="false">K21/1.33322</f>
        <v>168.572629047597</v>
      </c>
      <c r="M21" s="121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8.5398140202777</v>
      </c>
      <c r="N21" s="121" t="n">
        <f aca="false">M21*31.25</f>
        <v>266.869188133678</v>
      </c>
      <c r="O21" s="94"/>
      <c r="P21" s="123" t="n">
        <f aca="false">Q45</f>
        <v>3.798</v>
      </c>
      <c r="Q21" s="124" t="n">
        <f aca="false">P21*(6)</f>
        <v>22.788</v>
      </c>
      <c r="R21" s="123" t="n">
        <f aca="false">((Q21/1000)*(P16*1000))</f>
        <v>0.592488</v>
      </c>
      <c r="S21" s="125" t="n">
        <f aca="false">R21/Q16</f>
        <v>10.2153103448276</v>
      </c>
      <c r="T21" s="126" t="n">
        <f aca="false">R21/R16</f>
        <v>24.8152119282962</v>
      </c>
      <c r="U21" s="127"/>
      <c r="V21" s="127"/>
    </row>
    <row collapsed="false" customFormat="false" customHeight="true" hidden="false" ht="12.75" outlineLevel="0" r="22">
      <c r="A22" s="120" t="n">
        <v>40402</v>
      </c>
      <c r="B22" s="0" t="s">
        <v>87</v>
      </c>
      <c r="C22" s="0" t="n">
        <v>0.201</v>
      </c>
      <c r="D22" s="0" t="n">
        <v>323.715</v>
      </c>
      <c r="E22" s="0" t="n">
        <v>27.91</v>
      </c>
      <c r="F22" s="0" t="n">
        <v>2733</v>
      </c>
      <c r="G22" s="0" t="n">
        <v>17.3</v>
      </c>
      <c r="I22" s="121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107.522585908161</v>
      </c>
      <c r="J22" s="122" t="n">
        <f aca="false">I22*20.9/100</f>
        <v>22.4722204548056</v>
      </c>
      <c r="K22" s="82" t="n">
        <f aca="false">($B$9-EXP(52.57-6690.9/(273.15+G22)-4.681*LN(273.15+G22)))*I22/100*0.2095</f>
        <v>223.727941338023</v>
      </c>
      <c r="L22" s="82" t="n">
        <f aca="false">K22/1.33322</f>
        <v>167.810219872207</v>
      </c>
      <c r="M22" s="121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8.50119071231856</v>
      </c>
      <c r="N22" s="121" t="n">
        <f aca="false">M22*31.25</f>
        <v>265.662209759955</v>
      </c>
      <c r="P22" s="128" t="s">
        <v>88</v>
      </c>
      <c r="Q22" s="128"/>
      <c r="R22" s="128"/>
      <c r="S22" s="128"/>
      <c r="U22" s="110"/>
      <c r="V22" s="110"/>
    </row>
    <row collapsed="false" customFormat="false" customHeight="false" hidden="false" ht="12.75" outlineLevel="0" r="23">
      <c r="A23" s="120" t="n">
        <v>40402</v>
      </c>
      <c r="B23" s="0" t="s">
        <v>89</v>
      </c>
      <c r="C23" s="0" t="n">
        <v>0.368</v>
      </c>
      <c r="D23" s="0" t="n">
        <v>326.072</v>
      </c>
      <c r="E23" s="0" t="n">
        <v>27.83</v>
      </c>
      <c r="F23" s="0" t="n">
        <v>2730</v>
      </c>
      <c r="G23" s="0" t="n">
        <v>17.3</v>
      </c>
      <c r="I23" s="121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108.305455448478</v>
      </c>
      <c r="J23" s="122" t="n">
        <f aca="false">I23*20.9/100</f>
        <v>22.635840188732</v>
      </c>
      <c r="K23" s="82" t="n">
        <f aca="false">($B$9-EXP(52.57-6690.9/(273.15+G23)-4.681*LN(273.15+G23)))*I23/100*0.2095</f>
        <v>225.356899469119</v>
      </c>
      <c r="L23" s="82" t="n">
        <f aca="false">K23/1.33322</f>
        <v>169.032042325437</v>
      </c>
      <c r="M23" s="121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8.56308769153362</v>
      </c>
      <c r="N23" s="121" t="n">
        <f aca="false">M23*31.25</f>
        <v>267.596490360426</v>
      </c>
      <c r="P23" s="58"/>
      <c r="Q23" s="58"/>
      <c r="R23" s="58"/>
    </row>
    <row collapsed="false" customFormat="false" customHeight="false" hidden="false" ht="12.75" outlineLevel="0" r="24">
      <c r="A24" s="120" t="n">
        <v>40402</v>
      </c>
      <c r="B24" s="0" t="s">
        <v>90</v>
      </c>
      <c r="C24" s="0" t="n">
        <v>0.535</v>
      </c>
      <c r="D24" s="0" t="n">
        <v>326.368</v>
      </c>
      <c r="E24" s="0" t="n">
        <v>27.82</v>
      </c>
      <c r="F24" s="0" t="n">
        <v>2722</v>
      </c>
      <c r="G24" s="0" t="n">
        <v>17.3</v>
      </c>
      <c r="I24" s="121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108.403787833214</v>
      </c>
      <c r="J24" s="122" t="n">
        <f aca="false">I24*20.9/100</f>
        <v>22.6563916571416</v>
      </c>
      <c r="K24" s="82" t="n">
        <f aca="false">($B$9-EXP(52.57-6690.9/(273.15+G24)-4.681*LN(273.15+G24)))*I24/100*0.2095</f>
        <v>225.561504871954</v>
      </c>
      <c r="L24" s="82" t="n">
        <f aca="false">K24/1.33322</f>
        <v>169.185509422267</v>
      </c>
      <c r="M24" s="121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8.57086226604528</v>
      </c>
      <c r="N24" s="121" t="n">
        <f aca="false">M24*31.25</f>
        <v>267.839445813915</v>
      </c>
      <c r="P24" s="58"/>
      <c r="Q24" s="58"/>
      <c r="R24" s="58"/>
    </row>
    <row collapsed="false" customFormat="false" customHeight="false" hidden="false" ht="12.75" outlineLevel="0" r="25">
      <c r="A25" s="120" t="n">
        <v>40402</v>
      </c>
      <c r="B25" s="0" t="s">
        <v>91</v>
      </c>
      <c r="C25" s="0" t="n">
        <v>0.702</v>
      </c>
      <c r="D25" s="0" t="n">
        <v>324.597</v>
      </c>
      <c r="E25" s="0" t="n">
        <v>27.88</v>
      </c>
      <c r="F25" s="0" t="n">
        <v>2724</v>
      </c>
      <c r="G25" s="0" t="n">
        <v>17.3</v>
      </c>
      <c r="I25" s="121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107.815374700306</v>
      </c>
      <c r="J25" s="122" t="n">
        <f aca="false">I25*20.9/100</f>
        <v>22.5334133123639</v>
      </c>
      <c r="K25" s="82" t="n">
        <f aca="false">($B$9-EXP(52.57-6690.9/(273.15+G25)-4.681*LN(273.15+G25)))*I25/100*0.2095</f>
        <v>224.337162490586</v>
      </c>
      <c r="L25" s="82" t="n">
        <f aca="false">K25/1.33322</f>
        <v>168.267174577779</v>
      </c>
      <c r="M25" s="121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8.52433983340259</v>
      </c>
      <c r="N25" s="121" t="n">
        <f aca="false">M25*31.25</f>
        <v>266.385619793831</v>
      </c>
      <c r="P25" s="58"/>
      <c r="Q25" s="58"/>
      <c r="R25" s="58"/>
    </row>
    <row collapsed="false" customFormat="false" customHeight="false" hidden="false" ht="12.75" outlineLevel="0" r="26">
      <c r="A26" s="120" t="n">
        <v>40402</v>
      </c>
      <c r="B26" s="0" t="s">
        <v>92</v>
      </c>
      <c r="C26" s="0" t="n">
        <v>0.869</v>
      </c>
      <c r="D26" s="0" t="n">
        <v>328.449</v>
      </c>
      <c r="E26" s="0" t="n">
        <v>27.75</v>
      </c>
      <c r="F26" s="0" t="n">
        <v>2723</v>
      </c>
      <c r="G26" s="0" t="n">
        <v>17.3</v>
      </c>
      <c r="I26" s="121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109.095083974903</v>
      </c>
      <c r="J26" s="122" t="n">
        <f aca="false">I26*20.9/100</f>
        <v>22.8008725507548</v>
      </c>
      <c r="K26" s="82" t="n">
        <f aca="false">($B$9-EXP(52.57-6690.9/(273.15+G26)-4.681*LN(273.15+G26)))*I26/100*0.2095</f>
        <v>226.999921380717</v>
      </c>
      <c r="L26" s="82" t="n">
        <f aca="false">K26/1.33322</f>
        <v>170.264413510686</v>
      </c>
      <c r="M26" s="121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8.62551906479652</v>
      </c>
      <c r="N26" s="121" t="n">
        <f aca="false">M26*31.25</f>
        <v>269.547470774891</v>
      </c>
      <c r="P26" s="58"/>
      <c r="Q26" s="58"/>
      <c r="R26" s="58"/>
    </row>
    <row collapsed="false" customFormat="false" customHeight="false" hidden="false" ht="12.75" outlineLevel="0" r="27">
      <c r="A27" s="120" t="n">
        <v>40402</v>
      </c>
      <c r="B27" s="0" t="s">
        <v>93</v>
      </c>
      <c r="C27" s="0" t="n">
        <v>1.036</v>
      </c>
      <c r="D27" s="0" t="n">
        <v>332.054</v>
      </c>
      <c r="E27" s="0" t="n">
        <v>27.63</v>
      </c>
      <c r="F27" s="0" t="n">
        <v>2725</v>
      </c>
      <c r="G27" s="0" t="n">
        <v>17.3</v>
      </c>
      <c r="I27" s="121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110.292366342026</v>
      </c>
      <c r="J27" s="122" t="n">
        <f aca="false">I27*20.9/100</f>
        <v>23.0511045654834</v>
      </c>
      <c r="K27" s="82" t="n">
        <f aca="false">($B$9-EXP(52.57-6690.9/(273.15+G27)-4.681*LN(273.15+G27)))*I27/100*0.2095</f>
        <v>229.491170237264</v>
      </c>
      <c r="L27" s="82" t="n">
        <f aca="false">K27/1.33322</f>
        <v>172.133008983712</v>
      </c>
      <c r="M27" s="121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8.72018127602811</v>
      </c>
      <c r="N27" s="121" t="n">
        <f aca="false">M27*31.25</f>
        <v>272.505664875878</v>
      </c>
      <c r="P27" s="58"/>
      <c r="Q27" s="58"/>
      <c r="R27" s="58"/>
    </row>
    <row collapsed="false" customFormat="false" customHeight="false" hidden="false" ht="12.75" outlineLevel="0" r="28">
      <c r="A28" s="120" t="n">
        <v>40402</v>
      </c>
      <c r="B28" s="0" t="s">
        <v>94</v>
      </c>
      <c r="C28" s="0" t="n">
        <v>1.203</v>
      </c>
      <c r="D28" s="0" t="n">
        <v>332.356</v>
      </c>
      <c r="E28" s="0" t="n">
        <v>27.62</v>
      </c>
      <c r="F28" s="0" t="n">
        <v>2727</v>
      </c>
      <c r="G28" s="0" t="n">
        <v>17.3</v>
      </c>
      <c r="I28" s="121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110.392842190967</v>
      </c>
      <c r="J28" s="122" t="n">
        <f aca="false">I28*20.9/100</f>
        <v>23.0721040179121</v>
      </c>
      <c r="K28" s="82" t="n">
        <f aca="false">($B$9-EXP(52.57-6690.9/(273.15+G28)-4.681*LN(273.15+G28)))*I28/100*0.2095</f>
        <v>229.700235659639</v>
      </c>
      <c r="L28" s="82" t="n">
        <f aca="false">K28/1.33322</f>
        <v>172.289821379547</v>
      </c>
      <c r="M28" s="121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8.72812532189174</v>
      </c>
      <c r="N28" s="121" t="n">
        <f aca="false">M28*31.25</f>
        <v>272.753916309117</v>
      </c>
      <c r="P28" s="58"/>
      <c r="Q28" s="58"/>
      <c r="R28" s="58"/>
    </row>
    <row collapsed="false" customFormat="false" customHeight="false" hidden="false" ht="12.75" outlineLevel="0" r="29">
      <c r="A29" s="120" t="n">
        <v>40402</v>
      </c>
      <c r="B29" s="0" t="s">
        <v>95</v>
      </c>
      <c r="C29" s="0" t="n">
        <v>1.37</v>
      </c>
      <c r="D29" s="0" t="n">
        <v>329.646</v>
      </c>
      <c r="E29" s="0" t="n">
        <v>27.71</v>
      </c>
      <c r="F29" s="0" t="n">
        <v>2719</v>
      </c>
      <c r="G29" s="0" t="n">
        <v>17.3</v>
      </c>
      <c r="I29" s="121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109.492456565075</v>
      </c>
      <c r="J29" s="122" t="n">
        <f aca="false">I29*20.9/100</f>
        <v>22.8839234221006</v>
      </c>
      <c r="K29" s="82" t="n">
        <f aca="false">($B$9-EXP(52.57-6690.9/(273.15+G29)-4.681*LN(273.15+G29)))*I29/100*0.2095</f>
        <v>227.826755582967</v>
      </c>
      <c r="L29" s="82" t="n">
        <f aca="false">K29/1.33322</f>
        <v>170.884591877535</v>
      </c>
      <c r="M29" s="121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8.65693702358502</v>
      </c>
      <c r="N29" s="121" t="n">
        <f aca="false">M29*31.25</f>
        <v>270.529281987032</v>
      </c>
      <c r="P29" s="58"/>
      <c r="Q29" s="58"/>
      <c r="R29" s="58"/>
    </row>
    <row collapsed="false" customFormat="false" customHeight="false" hidden="false" ht="12.75" outlineLevel="0" r="30">
      <c r="A30" s="120" t="n">
        <v>40402</v>
      </c>
      <c r="B30" s="0" t="s">
        <v>96</v>
      </c>
      <c r="C30" s="0" t="n">
        <v>1.537</v>
      </c>
      <c r="D30" s="0" t="n">
        <v>329.946</v>
      </c>
      <c r="E30" s="0" t="n">
        <v>27.7</v>
      </c>
      <c r="F30" s="0" t="n">
        <v>2723</v>
      </c>
      <c r="G30" s="0" t="n">
        <v>17.3</v>
      </c>
      <c r="I30" s="121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109.592067823566</v>
      </c>
      <c r="J30" s="122" t="n">
        <f aca="false">I30*20.9/100</f>
        <v>22.9047421751253</v>
      </c>
      <c r="K30" s="82" t="n">
        <f aca="false">($B$9-EXP(52.57-6690.9/(273.15+G30)-4.681*LN(273.15+G30)))*I30/100*0.2095</f>
        <v>228.034022006185</v>
      </c>
      <c r="L30" s="82" t="n">
        <f aca="false">K30/1.33322</f>
        <v>171.040054909306</v>
      </c>
      <c r="M30" s="121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8.66481271126845</v>
      </c>
      <c r="N30" s="121" t="n">
        <f aca="false">M30*31.25</f>
        <v>270.775397227139</v>
      </c>
      <c r="P30" s="58"/>
      <c r="Q30" s="58"/>
      <c r="R30" s="58"/>
    </row>
    <row collapsed="false" customFormat="false" customHeight="false" hidden="false" ht="12.75" outlineLevel="0" r="31">
      <c r="A31" s="120" t="n">
        <v>40402</v>
      </c>
      <c r="B31" s="0" t="s">
        <v>97</v>
      </c>
      <c r="C31" s="0" t="n">
        <v>1.703</v>
      </c>
      <c r="D31" s="0" t="n">
        <v>326.961</v>
      </c>
      <c r="E31" s="0" t="n">
        <v>27.8</v>
      </c>
      <c r="F31" s="0" t="n">
        <v>2756</v>
      </c>
      <c r="G31" s="0" t="n">
        <v>17.3</v>
      </c>
      <c r="I31" s="121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108.600770017045</v>
      </c>
      <c r="J31" s="122" t="n">
        <f aca="false">I31*20.9/100</f>
        <v>22.6975609335625</v>
      </c>
      <c r="K31" s="82" t="n">
        <f aca="false">($B$9-EXP(52.57-6690.9/(273.15+G31)-4.681*LN(273.15+G31)))*I31/100*0.2095</f>
        <v>225.971376138505</v>
      </c>
      <c r="L31" s="82" t="n">
        <f aca="false">K31/1.33322</f>
        <v>169.492939003694</v>
      </c>
      <c r="M31" s="121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8.58643651119145</v>
      </c>
      <c r="N31" s="121" t="n">
        <f aca="false">M31*31.25</f>
        <v>268.326140974733</v>
      </c>
      <c r="P31" s="58"/>
      <c r="Q31" s="58"/>
      <c r="R31" s="58"/>
    </row>
    <row collapsed="false" customFormat="false" customHeight="false" hidden="false" ht="12.75" outlineLevel="0" r="32">
      <c r="A32" s="120" t="n">
        <v>40402</v>
      </c>
      <c r="B32" s="0" t="s">
        <v>98</v>
      </c>
      <c r="C32" s="0" t="n">
        <v>1.87</v>
      </c>
      <c r="D32" s="0" t="n">
        <v>329.047</v>
      </c>
      <c r="E32" s="0" t="n">
        <v>27.73</v>
      </c>
      <c r="F32" s="0" t="n">
        <v>2753</v>
      </c>
      <c r="G32" s="0" t="n">
        <v>17.3</v>
      </c>
      <c r="I32" s="121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109.293556081225</v>
      </c>
      <c r="J32" s="122" t="n">
        <f aca="false">I32*20.9/100</f>
        <v>22.8423532209759</v>
      </c>
      <c r="K32" s="82" t="n">
        <f aca="false">($B$9-EXP(52.57-6690.9/(273.15+G32)-4.681*LN(273.15+G32)))*I32/100*0.2095</f>
        <v>227.412892807932</v>
      </c>
      <c r="L32" s="82" t="n">
        <f aca="false">K32/1.33322</f>
        <v>170.574168410264</v>
      </c>
      <c r="M32" s="121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8.64121110952054</v>
      </c>
      <c r="N32" s="121" t="n">
        <f aca="false">M32*31.25</f>
        <v>270.037847172517</v>
      </c>
      <c r="P32" s="58"/>
      <c r="Q32" s="58"/>
      <c r="R32" s="58"/>
    </row>
    <row collapsed="false" customFormat="false" customHeight="false" hidden="false" ht="12.75" outlineLevel="0" r="33">
      <c r="A33" s="120" t="n">
        <v>40402</v>
      </c>
      <c r="B33" s="0" t="s">
        <v>99</v>
      </c>
      <c r="C33" s="0" t="n">
        <v>2.037</v>
      </c>
      <c r="D33" s="0" t="n">
        <v>328.449</v>
      </c>
      <c r="E33" s="0" t="n">
        <v>27.75</v>
      </c>
      <c r="F33" s="0" t="n">
        <v>2753</v>
      </c>
      <c r="G33" s="0" t="n">
        <v>17.3</v>
      </c>
      <c r="I33" s="121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109.095083974903</v>
      </c>
      <c r="J33" s="122" t="n">
        <f aca="false">I33*20.9/100</f>
        <v>22.8008725507548</v>
      </c>
      <c r="K33" s="82" t="n">
        <f aca="false">($B$9-EXP(52.57-6690.9/(273.15+G33)-4.681*LN(273.15+G33)))*I33/100*0.2095</f>
        <v>226.999921380717</v>
      </c>
      <c r="L33" s="82" t="n">
        <f aca="false">K33/1.33322</f>
        <v>170.264413510686</v>
      </c>
      <c r="M33" s="121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8.62551906479652</v>
      </c>
      <c r="N33" s="121" t="n">
        <f aca="false">M33*31.25</f>
        <v>269.547470774891</v>
      </c>
      <c r="P33" s="58"/>
      <c r="Q33" s="58"/>
      <c r="R33" s="58"/>
    </row>
    <row collapsed="false" customFormat="false" customHeight="false" hidden="false" ht="12.75" outlineLevel="0" r="34">
      <c r="A34" s="120" t="n">
        <v>40402</v>
      </c>
      <c r="B34" s="0" t="s">
        <v>100</v>
      </c>
      <c r="C34" s="0" t="n">
        <v>2.204</v>
      </c>
      <c r="D34" s="0" t="n">
        <v>329.646</v>
      </c>
      <c r="E34" s="0" t="n">
        <v>27.71</v>
      </c>
      <c r="F34" s="0" t="n">
        <v>2747</v>
      </c>
      <c r="G34" s="0" t="n">
        <v>17.3</v>
      </c>
      <c r="I34" s="121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109.492456565075</v>
      </c>
      <c r="J34" s="122" t="n">
        <f aca="false">I34*20.9/100</f>
        <v>22.8839234221006</v>
      </c>
      <c r="K34" s="82" t="n">
        <f aca="false">($B$9-EXP(52.57-6690.9/(273.15+G34)-4.681*LN(273.15+G34)))*I34/100*0.2095</f>
        <v>227.826755582967</v>
      </c>
      <c r="L34" s="82" t="n">
        <f aca="false">K34/1.33322</f>
        <v>170.884591877535</v>
      </c>
      <c r="M34" s="121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8.65693702358502</v>
      </c>
      <c r="N34" s="121" t="n">
        <f aca="false">M34*31.25</f>
        <v>270.529281987032</v>
      </c>
      <c r="P34" s="58"/>
      <c r="Q34" s="58"/>
      <c r="R34" s="58"/>
    </row>
    <row collapsed="false" customFormat="false" customHeight="false" hidden="false" ht="12.75" outlineLevel="0" r="35">
      <c r="A35" s="120" t="n">
        <v>40402</v>
      </c>
      <c r="B35" s="0" t="s">
        <v>101</v>
      </c>
      <c r="C35" s="0" t="n">
        <v>2.371</v>
      </c>
      <c r="D35" s="0" t="n">
        <v>326.664</v>
      </c>
      <c r="E35" s="0" t="n">
        <v>27.81</v>
      </c>
      <c r="F35" s="0" t="n">
        <v>2746</v>
      </c>
      <c r="G35" s="0" t="n">
        <v>17.3</v>
      </c>
      <c r="I35" s="121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108.502225973464</v>
      </c>
      <c r="J35" s="122" t="n">
        <f aca="false">I35*20.9/100</f>
        <v>22.6769652284539</v>
      </c>
      <c r="K35" s="82" t="n">
        <f aca="false">($B$9-EXP(52.57-6690.9/(273.15+G35)-4.681*LN(273.15+G35)))*I35/100*0.2095</f>
        <v>225.766330325893</v>
      </c>
      <c r="L35" s="82" t="n">
        <f aca="false">K35/1.33322</f>
        <v>169.339141571453</v>
      </c>
      <c r="M35" s="121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8.57864520203556</v>
      </c>
      <c r="N35" s="121" t="n">
        <f aca="false">M35*31.25</f>
        <v>268.082662563611</v>
      </c>
      <c r="P35" s="58"/>
      <c r="Q35" s="58"/>
      <c r="R35" s="58"/>
    </row>
    <row collapsed="false" customFormat="false" customHeight="false" hidden="false" ht="12.75" outlineLevel="0" r="36">
      <c r="A36" s="120" t="n">
        <v>40402</v>
      </c>
      <c r="B36" s="0" t="s">
        <v>102</v>
      </c>
      <c r="C36" s="0" t="n">
        <v>2.538</v>
      </c>
      <c r="D36" s="0" t="n">
        <v>330.246</v>
      </c>
      <c r="E36" s="0" t="n">
        <v>27.69</v>
      </c>
      <c r="F36" s="0" t="n">
        <v>2751</v>
      </c>
      <c r="G36" s="0" t="n">
        <v>17.3</v>
      </c>
      <c r="I36" s="121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109.691786626906</v>
      </c>
      <c r="J36" s="122" t="n">
        <f aca="false">I36*20.9/100</f>
        <v>22.9255834050234</v>
      </c>
      <c r="K36" s="82" t="n">
        <f aca="false">($B$9-EXP(52.57-6690.9/(273.15+G36)-4.681*LN(273.15+G36)))*I36/100*0.2095</f>
        <v>228.241512203668</v>
      </c>
      <c r="L36" s="82" t="n">
        <f aca="false">K36/1.33322</f>
        <v>171.195685786043</v>
      </c>
      <c r="M36" s="121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8.6726969019028</v>
      </c>
      <c r="N36" s="121" t="n">
        <f aca="false">M36*31.25</f>
        <v>271.021778184463</v>
      </c>
      <c r="P36" s="58"/>
      <c r="Q36" s="58"/>
      <c r="R36" s="58"/>
    </row>
    <row collapsed="false" customFormat="false" customHeight="false" hidden="false" ht="12.75" outlineLevel="0" r="37">
      <c r="A37" s="120" t="n">
        <v>40402</v>
      </c>
      <c r="B37" s="0" t="s">
        <v>103</v>
      </c>
      <c r="C37" s="0" t="n">
        <v>2.705</v>
      </c>
      <c r="D37" s="0" t="n">
        <v>329.346</v>
      </c>
      <c r="E37" s="0" t="n">
        <v>27.72</v>
      </c>
      <c r="F37" s="0" t="n">
        <v>2753</v>
      </c>
      <c r="G37" s="0" t="n">
        <v>17.3</v>
      </c>
      <c r="I37" s="121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109.39295270102</v>
      </c>
      <c r="J37" s="122" t="n">
        <f aca="false">I37*20.9/100</f>
        <v>22.8631271145131</v>
      </c>
      <c r="K37" s="82" t="n">
        <f aca="false">($B$9-EXP(52.57-6690.9/(273.15+G37)-4.681*LN(273.15+G37)))*I37/100*0.2095</f>
        <v>227.619712621042</v>
      </c>
      <c r="L37" s="82" t="n">
        <f aca="false">K37/1.33322</f>
        <v>170.72929645598</v>
      </c>
      <c r="M37" s="121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8.64906982696022</v>
      </c>
      <c r="N37" s="121" t="n">
        <f aca="false">M37*31.25</f>
        <v>270.283432092507</v>
      </c>
      <c r="P37" s="58"/>
      <c r="Q37" s="58"/>
      <c r="R37" s="58"/>
    </row>
    <row collapsed="false" customFormat="false" customHeight="false" hidden="false" ht="12.75" outlineLevel="0" r="38">
      <c r="A38" s="120" t="n">
        <v>40402</v>
      </c>
      <c r="B38" s="0" t="s">
        <v>104</v>
      </c>
      <c r="C38" s="0" t="n">
        <v>2.872</v>
      </c>
      <c r="D38" s="0" t="n">
        <v>330.546</v>
      </c>
      <c r="E38" s="0" t="n">
        <v>27.68</v>
      </c>
      <c r="F38" s="0" t="n">
        <v>2748</v>
      </c>
      <c r="G38" s="0" t="n">
        <v>17.3</v>
      </c>
      <c r="I38" s="121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109.791613125747</v>
      </c>
      <c r="J38" s="122" t="n">
        <f aca="false">I38*20.9/100</f>
        <v>22.9464471432811</v>
      </c>
      <c r="K38" s="82" t="n">
        <f aca="false">($B$9-EXP(52.57-6690.9/(273.15+G38)-4.681*LN(273.15+G38)))*I38/100*0.2095</f>
        <v>228.449226488886</v>
      </c>
      <c r="L38" s="82" t="n">
        <f aca="false">K38/1.33322</f>
        <v>171.351484742868</v>
      </c>
      <c r="M38" s="121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8.68058960739926</v>
      </c>
      <c r="N38" s="121" t="n">
        <f aca="false">M38*31.25</f>
        <v>271.268425231227</v>
      </c>
      <c r="P38" s="58"/>
      <c r="Q38" s="58"/>
      <c r="R38" s="58"/>
    </row>
    <row collapsed="false" customFormat="false" customHeight="false" hidden="false" ht="12.75" outlineLevel="0" r="39">
      <c r="A39" s="120" t="n">
        <v>40402</v>
      </c>
      <c r="B39" s="0" t="s">
        <v>105</v>
      </c>
      <c r="C39" s="0" t="n">
        <v>3.039</v>
      </c>
      <c r="D39" s="0" t="n">
        <v>329.646</v>
      </c>
      <c r="E39" s="0" t="n">
        <v>27.71</v>
      </c>
      <c r="F39" s="0" t="n">
        <v>2741</v>
      </c>
      <c r="G39" s="0" t="n">
        <v>17.3</v>
      </c>
      <c r="I39" s="121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109.492456565075</v>
      </c>
      <c r="J39" s="122" t="n">
        <f aca="false">I39*20.9/100</f>
        <v>22.8839234221006</v>
      </c>
      <c r="K39" s="82" t="n">
        <f aca="false">($B$9-EXP(52.57-6690.9/(273.15+G39)-4.681*LN(273.15+G39)))*I39/100*0.2095</f>
        <v>227.826755582967</v>
      </c>
      <c r="L39" s="82" t="n">
        <f aca="false">K39/1.33322</f>
        <v>170.884591877535</v>
      </c>
      <c r="M39" s="121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8.65693702358502</v>
      </c>
      <c r="N39" s="121" t="n">
        <f aca="false">M39*31.25</f>
        <v>270.529281987032</v>
      </c>
      <c r="P39" s="58"/>
      <c r="Q39" s="58"/>
      <c r="R39" s="58"/>
    </row>
    <row collapsed="false" customFormat="false" customHeight="false" hidden="false" ht="12.75" outlineLevel="0" r="40">
      <c r="A40" s="120" t="n">
        <v>40402</v>
      </c>
      <c r="B40" s="0" t="s">
        <v>106</v>
      </c>
      <c r="C40" s="0" t="n">
        <v>3.206</v>
      </c>
      <c r="D40" s="0" t="n">
        <v>325.776</v>
      </c>
      <c r="E40" s="0" t="n">
        <v>27.84</v>
      </c>
      <c r="F40" s="0" t="n">
        <v>2747</v>
      </c>
      <c r="G40" s="0" t="n">
        <v>17.3</v>
      </c>
      <c r="I40" s="121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108.207228671676</v>
      </c>
      <c r="J40" s="122" t="n">
        <f aca="false">I40*20.9/100</f>
        <v>22.6153107923803</v>
      </c>
      <c r="K40" s="82" t="n">
        <f aca="false">($B$9-EXP(52.57-6690.9/(273.15+G40)-4.681*LN(273.15+G40)))*I40/100*0.2095</f>
        <v>225.152513810305</v>
      </c>
      <c r="L40" s="82" t="n">
        <f aca="false">K40/1.33322</f>
        <v>168.878740050633</v>
      </c>
      <c r="M40" s="121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8.55532146683209</v>
      </c>
      <c r="N40" s="121" t="n">
        <f aca="false">M40*31.25</f>
        <v>267.353795838503</v>
      </c>
      <c r="P40" s="58"/>
      <c r="Q40" s="58"/>
      <c r="R40" s="58"/>
    </row>
    <row collapsed="false" customFormat="false" customHeight="false" hidden="false" ht="12.75" outlineLevel="0" r="41">
      <c r="A41" s="120" t="n">
        <v>40402</v>
      </c>
      <c r="B41" s="0" t="s">
        <v>107</v>
      </c>
      <c r="C41" s="0" t="n">
        <v>3.373</v>
      </c>
      <c r="D41" s="0" t="n">
        <v>328.748</v>
      </c>
      <c r="E41" s="0" t="n">
        <v>27.74</v>
      </c>
      <c r="F41" s="0" t="n">
        <v>2744</v>
      </c>
      <c r="G41" s="0" t="n">
        <v>17.3</v>
      </c>
      <c r="I41" s="121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109.194266555753</v>
      </c>
      <c r="J41" s="122" t="n">
        <f aca="false">I41*20.9/100</f>
        <v>22.8216017101523</v>
      </c>
      <c r="K41" s="82" t="n">
        <f aca="false">($B$9-EXP(52.57-6690.9/(273.15+G41)-4.681*LN(273.15+G41)))*I41/100*0.2095</f>
        <v>227.206295831653</v>
      </c>
      <c r="L41" s="82" t="n">
        <f aca="false">K41/1.33322</f>
        <v>170.419207506378</v>
      </c>
      <c r="M41" s="121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8.63336085941129</v>
      </c>
      <c r="N41" s="121" t="n">
        <f aca="false">M41*31.25</f>
        <v>269.792526856603</v>
      </c>
      <c r="P41" s="58"/>
      <c r="Q41" s="58"/>
      <c r="R41" s="58"/>
    </row>
    <row collapsed="false" customFormat="false" customHeight="false" hidden="false" ht="25.5" outlineLevel="0" r="42">
      <c r="A42" s="120" t="n">
        <v>40402</v>
      </c>
      <c r="B42" s="0" t="s">
        <v>108</v>
      </c>
      <c r="C42" s="0" t="n">
        <v>3.539</v>
      </c>
      <c r="D42" s="0" t="n">
        <v>332.054</v>
      </c>
      <c r="E42" s="0" t="n">
        <v>27.63</v>
      </c>
      <c r="F42" s="0" t="n">
        <v>2748</v>
      </c>
      <c r="G42" s="0" t="n">
        <v>17.3</v>
      </c>
      <c r="I42" s="121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110.292366342026</v>
      </c>
      <c r="J42" s="122" t="n">
        <f aca="false">I42*20.9/100</f>
        <v>23.0511045654834</v>
      </c>
      <c r="K42" s="82" t="n">
        <f aca="false">($B$9-EXP(52.57-6690.9/(273.15+G42)-4.681*LN(273.15+G42)))*I42/100*0.2095</f>
        <v>229.491170237264</v>
      </c>
      <c r="L42" s="82" t="n">
        <f aca="false">K42/1.33322</f>
        <v>172.133008983712</v>
      </c>
      <c r="M42" s="121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8.72018127602811</v>
      </c>
      <c r="N42" s="121" t="n">
        <f aca="false">M42*31.25</f>
        <v>272.505664875878</v>
      </c>
      <c r="P42" s="58"/>
      <c r="Q42" s="115" t="s">
        <v>109</v>
      </c>
      <c r="R42" s="115" t="s">
        <v>110</v>
      </c>
    </row>
    <row collapsed="false" customFormat="false" customHeight="false" hidden="false" ht="25.5" outlineLevel="0" r="43">
      <c r="A43" s="120" t="n">
        <v>40402</v>
      </c>
      <c r="B43" s="0" t="s">
        <v>111</v>
      </c>
      <c r="C43" s="0" t="n">
        <v>3.706</v>
      </c>
      <c r="D43" s="0" t="n">
        <v>328.748</v>
      </c>
      <c r="E43" s="0" t="n">
        <v>27.74</v>
      </c>
      <c r="F43" s="0" t="n">
        <v>2740</v>
      </c>
      <c r="G43" s="0" t="n">
        <v>17.3</v>
      </c>
      <c r="I43" s="121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109.194266555753</v>
      </c>
      <c r="J43" s="122" t="n">
        <f aca="false">I43*20.9/100</f>
        <v>22.8216017101523</v>
      </c>
      <c r="K43" s="82" t="n">
        <f aca="false">($B$9-EXP(52.57-6690.9/(273.15+G43)-4.681*LN(273.15+G43)))*I43/100*0.2095</f>
        <v>227.206295831653</v>
      </c>
      <c r="L43" s="82" t="n">
        <f aca="false">K43/1.33322</f>
        <v>170.419207506378</v>
      </c>
      <c r="M43" s="121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8.63336085941129</v>
      </c>
      <c r="N43" s="121" t="n">
        <f aca="false">M43*31.25</f>
        <v>269.792526856603</v>
      </c>
      <c r="P43" s="115" t="s">
        <v>112</v>
      </c>
      <c r="Q43" s="58" t="n">
        <f aca="false">0.0633*80+269.59</f>
        <v>274.654</v>
      </c>
      <c r="R43" s="115" t="s">
        <v>113</v>
      </c>
    </row>
    <row collapsed="false" customFormat="false" customHeight="false" hidden="false" ht="25.5" outlineLevel="0" r="44">
      <c r="A44" s="120" t="n">
        <v>40402</v>
      </c>
      <c r="B44" s="0" t="s">
        <v>114</v>
      </c>
      <c r="C44" s="0" t="n">
        <v>3.873</v>
      </c>
      <c r="D44" s="0" t="n">
        <v>330.508</v>
      </c>
      <c r="E44" s="0" t="n">
        <v>27.64</v>
      </c>
      <c r="F44" s="0" t="n">
        <v>2744</v>
      </c>
      <c r="G44" s="0" t="n">
        <v>17.4</v>
      </c>
      <c r="I44" s="121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110.006197800528</v>
      </c>
      <c r="J44" s="122" t="n">
        <f aca="false">I44*20.9/100</f>
        <v>22.9912953403103</v>
      </c>
      <c r="K44" s="82" t="n">
        <f aca="false">($B$9-EXP(52.57-6690.9/(273.15+G44)-4.681*LN(273.15+G44)))*I44/100*0.2095</f>
        <v>228.866805969147</v>
      </c>
      <c r="L44" s="82" t="n">
        <f aca="false">K44/1.33322</f>
        <v>171.664695976018</v>
      </c>
      <c r="M44" s="121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8.68105204867578</v>
      </c>
      <c r="N44" s="121" t="n">
        <f aca="false">M44*31.25</f>
        <v>271.282876521118</v>
      </c>
      <c r="P44" s="115" t="s">
        <v>115</v>
      </c>
      <c r="Q44" s="58" t="n">
        <f aca="false">0.0633*20+269.59</f>
        <v>270.856</v>
      </c>
      <c r="R44" s="115" t="s">
        <v>116</v>
      </c>
    </row>
    <row collapsed="false" customFormat="false" customHeight="false" hidden="false" ht="38.25" outlineLevel="0" r="45">
      <c r="A45" s="120" t="n">
        <v>40402</v>
      </c>
      <c r="B45" s="0" t="s">
        <v>117</v>
      </c>
      <c r="C45" s="0" t="n">
        <v>4.04</v>
      </c>
      <c r="D45" s="0" t="n">
        <v>333.837</v>
      </c>
      <c r="E45" s="0" t="n">
        <v>27.53</v>
      </c>
      <c r="F45" s="0" t="n">
        <v>2747</v>
      </c>
      <c r="G45" s="0" t="n">
        <v>17.4</v>
      </c>
      <c r="I45" s="121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111.114422284037</v>
      </c>
      <c r="J45" s="122" t="n">
        <f aca="false">I45*20.9/100</f>
        <v>23.2229142573637</v>
      </c>
      <c r="K45" s="82" t="n">
        <f aca="false">($B$9-EXP(52.57-6690.9/(273.15+G45)-4.681*LN(273.15+G45)))*I45/100*0.2095</f>
        <v>231.172456040768</v>
      </c>
      <c r="L45" s="82" t="n">
        <f aca="false">K45/1.33322</f>
        <v>173.394080527421</v>
      </c>
      <c r="M45" s="121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8.76850670682519</v>
      </c>
      <c r="N45" s="121" t="n">
        <f aca="false">M45*31.25</f>
        <v>274.015834588287</v>
      </c>
      <c r="P45" s="115" t="s">
        <v>118</v>
      </c>
      <c r="Q45" s="129" t="n">
        <f aca="false">Q43-Q44</f>
        <v>3.798</v>
      </c>
      <c r="R45" s="115" t="s">
        <v>119</v>
      </c>
    </row>
    <row collapsed="false" customFormat="false" customHeight="true" hidden="false" ht="39" outlineLevel="0" r="46">
      <c r="A46" s="120" t="n">
        <v>40402</v>
      </c>
      <c r="B46" s="0" t="s">
        <v>120</v>
      </c>
      <c r="C46" s="0" t="n">
        <v>4.207</v>
      </c>
      <c r="D46" s="0" t="n">
        <v>330.508</v>
      </c>
      <c r="E46" s="0" t="n">
        <v>27.64</v>
      </c>
      <c r="F46" s="0" t="n">
        <v>2744</v>
      </c>
      <c r="G46" s="0" t="n">
        <v>17.4</v>
      </c>
      <c r="I46" s="121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110.006197800528</v>
      </c>
      <c r="J46" s="122" t="n">
        <f aca="false">I46*20.9/100</f>
        <v>22.9912953403103</v>
      </c>
      <c r="K46" s="82" t="n">
        <f aca="false">($B$9-EXP(52.57-6690.9/(273.15+G46)-4.681*LN(273.15+G46)))*I46/100*0.2095</f>
        <v>228.866805969147</v>
      </c>
      <c r="L46" s="82" t="n">
        <f aca="false">K46/1.33322</f>
        <v>171.664695976018</v>
      </c>
      <c r="M46" s="121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8.68105204867578</v>
      </c>
      <c r="N46" s="121" t="n">
        <f aca="false">M46*31.25</f>
        <v>271.282876521118</v>
      </c>
      <c r="P46" s="130" t="s">
        <v>121</v>
      </c>
      <c r="Q46" s="58"/>
      <c r="R46" s="58"/>
    </row>
    <row collapsed="false" customFormat="false" customHeight="true" hidden="false" ht="40.5" outlineLevel="0" r="47">
      <c r="A47" s="120" t="n">
        <v>40402</v>
      </c>
      <c r="B47" s="0" t="s">
        <v>122</v>
      </c>
      <c r="C47" s="0" t="n">
        <v>4.374</v>
      </c>
      <c r="D47" s="0" t="n">
        <v>328.111</v>
      </c>
      <c r="E47" s="0" t="n">
        <v>27.72</v>
      </c>
      <c r="F47" s="0" t="n">
        <v>2746</v>
      </c>
      <c r="G47" s="0" t="n">
        <v>17.4</v>
      </c>
      <c r="I47" s="121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109.20845715546</v>
      </c>
      <c r="J47" s="122" t="n">
        <f aca="false">I47*20.9/100</f>
        <v>22.8245675454912</v>
      </c>
      <c r="K47" s="82" t="n">
        <f aca="false">($B$9-EXP(52.57-6690.9/(273.15+G47)-4.681*LN(273.15+G47)))*I47/100*0.2095</f>
        <v>227.207114451044</v>
      </c>
      <c r="L47" s="82" t="n">
        <f aca="false">K47/1.33322</f>
        <v>170.419821523112</v>
      </c>
      <c r="M47" s="121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8.61809897694312</v>
      </c>
      <c r="N47" s="121" t="n">
        <f aca="false">M47*31.25</f>
        <v>269.315593029472</v>
      </c>
    </row>
    <row collapsed="false" customFormat="false" customHeight="false" hidden="false" ht="12.75" outlineLevel="0" r="48">
      <c r="A48" s="120" t="n">
        <v>40402</v>
      </c>
      <c r="B48" s="0" t="s">
        <v>123</v>
      </c>
      <c r="C48" s="0" t="n">
        <v>4.541</v>
      </c>
      <c r="D48" s="0" t="n">
        <v>332.319</v>
      </c>
      <c r="E48" s="0" t="n">
        <v>27.58</v>
      </c>
      <c r="F48" s="0" t="n">
        <v>2743</v>
      </c>
      <c r="G48" s="0" t="n">
        <v>17.4</v>
      </c>
      <c r="I48" s="121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110.609046748863</v>
      </c>
      <c r="J48" s="122" t="n">
        <f aca="false">I48*20.9/100</f>
        <v>23.1172907705124</v>
      </c>
      <c r="K48" s="82" t="n">
        <f aca="false">($B$9-EXP(52.57-6690.9/(273.15+G48)-4.681*LN(273.15+G48)))*I48/100*0.2095</f>
        <v>230.12102724073</v>
      </c>
      <c r="L48" s="82" t="n">
        <f aca="false">K48/1.33322</f>
        <v>172.605441893109</v>
      </c>
      <c r="M48" s="121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8.7286253963837</v>
      </c>
      <c r="N48" s="121" t="n">
        <f aca="false">M48*31.25</f>
        <v>272.769543636991</v>
      </c>
    </row>
    <row collapsed="false" customFormat="false" customHeight="false" hidden="false" ht="12.75" outlineLevel="0" r="49">
      <c r="A49" s="120" t="n">
        <v>40402</v>
      </c>
      <c r="B49" s="0" t="s">
        <v>124</v>
      </c>
      <c r="C49" s="0" t="n">
        <v>4.708</v>
      </c>
      <c r="D49" s="0" t="n">
        <v>327.217</v>
      </c>
      <c r="E49" s="0" t="n">
        <v>27.75</v>
      </c>
      <c r="F49" s="0" t="n">
        <v>2735</v>
      </c>
      <c r="G49" s="0" t="n">
        <v>17.4</v>
      </c>
      <c r="I49" s="121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108.911075230463</v>
      </c>
      <c r="J49" s="122" t="n">
        <f aca="false">I49*20.9/100</f>
        <v>22.7624147231667</v>
      </c>
      <c r="K49" s="82" t="n">
        <f aca="false">($B$9-EXP(52.57-6690.9/(273.15+G49)-4.681*LN(273.15+G49)))*I49/100*0.2095</f>
        <v>226.588414298798</v>
      </c>
      <c r="L49" s="82" t="n">
        <f aca="false">K49/1.33322</f>
        <v>169.955756963441</v>
      </c>
      <c r="M49" s="121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8.59463131765796</v>
      </c>
      <c r="N49" s="121" t="n">
        <f aca="false">M49*31.25</f>
        <v>268.582228676811</v>
      </c>
    </row>
    <row collapsed="false" customFormat="false" customHeight="false" hidden="false" ht="12.75" outlineLevel="0" r="50">
      <c r="A50" s="120" t="n">
        <v>40402</v>
      </c>
      <c r="B50" s="0" t="s">
        <v>125</v>
      </c>
      <c r="C50" s="0" t="n">
        <v>4.875</v>
      </c>
      <c r="D50" s="0" t="n">
        <v>329.307</v>
      </c>
      <c r="E50" s="0" t="n">
        <v>27.68</v>
      </c>
      <c r="F50" s="0" t="n">
        <v>2740</v>
      </c>
      <c r="G50" s="0" t="n">
        <v>17.4</v>
      </c>
      <c r="I50" s="121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109.606466093179</v>
      </c>
      <c r="J50" s="122" t="n">
        <f aca="false">I50*20.9/100</f>
        <v>22.9077514134745</v>
      </c>
      <c r="K50" s="82" t="n">
        <f aca="false">($B$9-EXP(52.57-6690.9/(273.15+G50)-4.681*LN(273.15+G50)))*I50/100*0.2095</f>
        <v>228.035168107512</v>
      </c>
      <c r="L50" s="82" t="n">
        <f aca="false">K50/1.33322</f>
        <v>171.040914558372</v>
      </c>
      <c r="M50" s="121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8.64950753730843</v>
      </c>
      <c r="N50" s="121" t="n">
        <f aca="false">M50*31.25</f>
        <v>270.297110540889</v>
      </c>
    </row>
    <row collapsed="false" customFormat="false" customHeight="false" hidden="false" ht="12.75" outlineLevel="0" r="51">
      <c r="A51" s="120" t="n">
        <v>40402</v>
      </c>
      <c r="B51" s="0" t="s">
        <v>126</v>
      </c>
      <c r="C51" s="0" t="n">
        <v>5.042</v>
      </c>
      <c r="D51" s="0" t="n">
        <v>329.606</v>
      </c>
      <c r="E51" s="0" t="n">
        <v>27.67</v>
      </c>
      <c r="F51" s="0" t="n">
        <v>2735</v>
      </c>
      <c r="G51" s="0" t="n">
        <v>17.4</v>
      </c>
      <c r="I51" s="121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109.706237133244</v>
      </c>
      <c r="J51" s="122" t="n">
        <f aca="false">I51*20.9/100</f>
        <v>22.928603560848</v>
      </c>
      <c r="K51" s="82" t="n">
        <f aca="false">($B$9-EXP(52.57-6690.9/(273.15+G51)-4.681*LN(273.15+G51)))*I51/100*0.2095</f>
        <v>228.242740769093</v>
      </c>
      <c r="L51" s="82" t="n">
        <f aca="false">K51/1.33322</f>
        <v>171.196607288439</v>
      </c>
      <c r="M51" s="121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8.65738088998373</v>
      </c>
      <c r="N51" s="121" t="n">
        <f aca="false">M51*31.25</f>
        <v>270.543152811992</v>
      </c>
    </row>
    <row collapsed="false" customFormat="false" customHeight="false" hidden="false" ht="12.75" outlineLevel="0" r="52">
      <c r="A52" s="120" t="n">
        <v>40402</v>
      </c>
      <c r="B52" s="0" t="s">
        <v>127</v>
      </c>
      <c r="C52" s="0" t="n">
        <v>5.208</v>
      </c>
      <c r="D52" s="0" t="n">
        <v>330.207</v>
      </c>
      <c r="E52" s="0" t="n">
        <v>27.65</v>
      </c>
      <c r="F52" s="0" t="n">
        <v>2739</v>
      </c>
      <c r="G52" s="0" t="n">
        <v>17.4</v>
      </c>
      <c r="I52" s="121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109.906102835652</v>
      </c>
      <c r="J52" s="122" t="n">
        <f aca="false">I52*20.9/100</f>
        <v>22.9703754926512</v>
      </c>
      <c r="K52" s="82" t="n">
        <f aca="false">($B$9-EXP(52.57-6690.9/(273.15+G52)-4.681*LN(273.15+G52)))*I52/100*0.2095</f>
        <v>228.658559385202</v>
      </c>
      <c r="L52" s="82" t="n">
        <f aca="false">K52/1.33322</f>
        <v>171.508497761211</v>
      </c>
      <c r="M52" s="121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8.67315313373032</v>
      </c>
      <c r="N52" s="121" t="n">
        <f aca="false">M52*31.25</f>
        <v>271.036035429072</v>
      </c>
    </row>
    <row collapsed="false" customFormat="false" customHeight="false" hidden="false" ht="12.75" outlineLevel="0" r="53">
      <c r="A53" s="120" t="n">
        <v>40402</v>
      </c>
      <c r="B53" s="0" t="s">
        <v>128</v>
      </c>
      <c r="C53" s="0" t="n">
        <v>5.375</v>
      </c>
      <c r="D53" s="0" t="n">
        <v>327.515</v>
      </c>
      <c r="E53" s="0" t="n">
        <v>27.74</v>
      </c>
      <c r="F53" s="0" t="n">
        <v>2739</v>
      </c>
      <c r="G53" s="0" t="n">
        <v>17.4</v>
      </c>
      <c r="I53" s="121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109.010095716605</v>
      </c>
      <c r="J53" s="122" t="n">
        <f aca="false">I53*20.9/100</f>
        <v>22.7831100047705</v>
      </c>
      <c r="K53" s="82" t="n">
        <f aca="false">($B$9-EXP(52.57-6690.9/(273.15+G53)-4.681*LN(273.15+G53)))*I53/100*0.2095</f>
        <v>226.79442544037</v>
      </c>
      <c r="L53" s="82" t="n">
        <f aca="false">K53/1.33322</f>
        <v>170.110278453946</v>
      </c>
      <c r="M53" s="121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8.60244544096441</v>
      </c>
      <c r="N53" s="121" t="n">
        <f aca="false">M53*31.25</f>
        <v>268.826420030138</v>
      </c>
    </row>
    <row collapsed="false" customFormat="false" customHeight="false" hidden="false" ht="12.75" outlineLevel="0" r="54">
      <c r="A54" s="120" t="n">
        <v>40402</v>
      </c>
      <c r="B54" s="0" t="s">
        <v>129</v>
      </c>
      <c r="C54" s="0" t="n">
        <v>5.542</v>
      </c>
      <c r="D54" s="0" t="n">
        <v>330.207</v>
      </c>
      <c r="E54" s="0" t="n">
        <v>27.65</v>
      </c>
      <c r="F54" s="0" t="n">
        <v>2738</v>
      </c>
      <c r="G54" s="0" t="n">
        <v>17.4</v>
      </c>
      <c r="I54" s="121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109.906102835652</v>
      </c>
      <c r="J54" s="122" t="n">
        <f aca="false">I54*20.9/100</f>
        <v>22.9703754926512</v>
      </c>
      <c r="K54" s="82" t="n">
        <f aca="false">($B$9-EXP(52.57-6690.9/(273.15+G54)-4.681*LN(273.15+G54)))*I54/100*0.2095</f>
        <v>228.658559385202</v>
      </c>
      <c r="L54" s="82" t="n">
        <f aca="false">K54/1.33322</f>
        <v>171.508497761211</v>
      </c>
      <c r="M54" s="121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8.67315313373032</v>
      </c>
      <c r="N54" s="121" t="n">
        <f aca="false">M54*31.25</f>
        <v>271.036035429072</v>
      </c>
    </row>
    <row collapsed="false" customFormat="false" customHeight="false" hidden="false" ht="12.75" outlineLevel="0" r="55">
      <c r="A55" s="120" t="n">
        <v>40402</v>
      </c>
      <c r="B55" s="0" t="s">
        <v>130</v>
      </c>
      <c r="C55" s="0" t="n">
        <v>5.709</v>
      </c>
      <c r="D55" s="0" t="n">
        <v>327.217</v>
      </c>
      <c r="E55" s="0" t="n">
        <v>27.75</v>
      </c>
      <c r="F55" s="0" t="n">
        <v>2733</v>
      </c>
      <c r="G55" s="0" t="n">
        <v>17.4</v>
      </c>
      <c r="I55" s="121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108.911075230463</v>
      </c>
      <c r="J55" s="122" t="n">
        <f aca="false">I55*20.9/100</f>
        <v>22.7624147231667</v>
      </c>
      <c r="K55" s="82" t="n">
        <f aca="false">($B$9-EXP(52.57-6690.9/(273.15+G55)-4.681*LN(273.15+G55)))*I55/100*0.2095</f>
        <v>226.588414298798</v>
      </c>
      <c r="L55" s="82" t="n">
        <f aca="false">K55/1.33322</f>
        <v>169.955756963441</v>
      </c>
      <c r="M55" s="121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8.59463131765796</v>
      </c>
      <c r="N55" s="121" t="n">
        <f aca="false">M55*31.25</f>
        <v>268.582228676811</v>
      </c>
    </row>
    <row collapsed="false" customFormat="false" customHeight="false" hidden="false" ht="12.75" outlineLevel="0" r="56">
      <c r="A56" s="120" t="n">
        <v>40402</v>
      </c>
      <c r="B56" s="0" t="s">
        <v>131</v>
      </c>
      <c r="C56" s="0" t="n">
        <v>5.876</v>
      </c>
      <c r="D56" s="0" t="n">
        <v>332.319</v>
      </c>
      <c r="E56" s="0" t="n">
        <v>27.58</v>
      </c>
      <c r="F56" s="0" t="n">
        <v>2732</v>
      </c>
      <c r="G56" s="0" t="n">
        <v>17.4</v>
      </c>
      <c r="I56" s="121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110.609046748863</v>
      </c>
      <c r="J56" s="122" t="n">
        <f aca="false">I56*20.9/100</f>
        <v>23.1172907705124</v>
      </c>
      <c r="K56" s="82" t="n">
        <f aca="false">($B$9-EXP(52.57-6690.9/(273.15+G56)-4.681*LN(273.15+G56)))*I56/100*0.2095</f>
        <v>230.12102724073</v>
      </c>
      <c r="L56" s="82" t="n">
        <f aca="false">K56/1.33322</f>
        <v>172.605441893109</v>
      </c>
      <c r="M56" s="121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8.7286253963837</v>
      </c>
      <c r="N56" s="121" t="n">
        <f aca="false">M56*31.25</f>
        <v>272.769543636991</v>
      </c>
    </row>
    <row collapsed="false" customFormat="false" customHeight="false" hidden="false" ht="12.75" outlineLevel="0" r="57">
      <c r="A57" s="120" t="n">
        <v>40402</v>
      </c>
      <c r="B57" s="0" t="s">
        <v>132</v>
      </c>
      <c r="C57" s="0" t="n">
        <v>6.043</v>
      </c>
      <c r="D57" s="0" t="n">
        <v>326.327</v>
      </c>
      <c r="E57" s="0" t="n">
        <v>27.78</v>
      </c>
      <c r="F57" s="0" t="n">
        <v>2738</v>
      </c>
      <c r="G57" s="0" t="n">
        <v>17.4</v>
      </c>
      <c r="I57" s="121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108.61465291497</v>
      </c>
      <c r="J57" s="122" t="n">
        <f aca="false">I57*20.9/100</f>
        <v>22.7004624592288</v>
      </c>
      <c r="K57" s="82" t="n">
        <f aca="false">($B$9-EXP(52.57-6690.9/(273.15+G57)-4.681*LN(273.15+G57)))*I57/100*0.2095</f>
        <v>225.971710604632</v>
      </c>
      <c r="L57" s="82" t="n">
        <f aca="false">K57/1.33322</f>
        <v>169.493189874614</v>
      </c>
      <c r="M57" s="121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8.57123938519753</v>
      </c>
      <c r="N57" s="121" t="n">
        <f aca="false">M57*31.25</f>
        <v>267.851230787423</v>
      </c>
    </row>
    <row collapsed="false" customFormat="false" customHeight="false" hidden="false" ht="12.75" outlineLevel="0" r="58">
      <c r="A58" s="120" t="n">
        <v>40402</v>
      </c>
      <c r="B58" s="0" t="s">
        <v>133</v>
      </c>
      <c r="C58" s="0" t="n">
        <v>6.21</v>
      </c>
      <c r="D58" s="0" t="n">
        <v>328.708</v>
      </c>
      <c r="E58" s="0" t="n">
        <v>27.7</v>
      </c>
      <c r="F58" s="0" t="n">
        <v>2733</v>
      </c>
      <c r="G58" s="0" t="n">
        <v>17.4</v>
      </c>
      <c r="I58" s="121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109.407246880791</v>
      </c>
      <c r="J58" s="122" t="n">
        <f aca="false">I58*20.9/100</f>
        <v>22.8661145980853</v>
      </c>
      <c r="K58" s="82" t="n">
        <f aca="false">($B$9-EXP(52.57-6690.9/(273.15+G58)-4.681*LN(273.15+G58)))*I58/100*0.2095</f>
        <v>227.620694507491</v>
      </c>
      <c r="L58" s="82" t="n">
        <f aca="false">K58/1.33322</f>
        <v>170.730032933418</v>
      </c>
      <c r="M58" s="121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8.63378631081012</v>
      </c>
      <c r="N58" s="121" t="n">
        <f aca="false">M58*31.25</f>
        <v>269.805822212816</v>
      </c>
    </row>
    <row collapsed="false" customFormat="false" customHeight="false" hidden="false" ht="12.75" outlineLevel="0" r="59">
      <c r="A59" s="120" t="n">
        <v>40402</v>
      </c>
      <c r="B59" s="0" t="s">
        <v>134</v>
      </c>
      <c r="C59" s="0" t="n">
        <v>6.377</v>
      </c>
      <c r="D59" s="0" t="n">
        <v>329.007</v>
      </c>
      <c r="E59" s="0" t="n">
        <v>27.69</v>
      </c>
      <c r="F59" s="0" t="n">
        <v>2734</v>
      </c>
      <c r="G59" s="0" t="n">
        <v>17.4</v>
      </c>
      <c r="I59" s="121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109.506802725918</v>
      </c>
      <c r="J59" s="122" t="n">
        <f aca="false">I59*20.9/100</f>
        <v>22.8869217697168</v>
      </c>
      <c r="K59" s="82" t="n">
        <f aca="false">($B$9-EXP(52.57-6690.9/(273.15+G59)-4.681*LN(273.15+G59)))*I59/100*0.2095</f>
        <v>227.827819458133</v>
      </c>
      <c r="L59" s="82" t="n">
        <f aca="false">K59/1.33322</f>
        <v>170.885389851737</v>
      </c>
      <c r="M59" s="121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8.64164268154719</v>
      </c>
      <c r="N59" s="121" t="n">
        <f aca="false">M59*31.25</f>
        <v>270.05133379835</v>
      </c>
    </row>
    <row collapsed="false" customFormat="false" customHeight="false" hidden="false" ht="12.75" outlineLevel="0" r="60">
      <c r="A60" s="120" t="n">
        <v>40402</v>
      </c>
      <c r="B60" s="0" t="s">
        <v>135</v>
      </c>
      <c r="C60" s="0" t="n">
        <v>6.527</v>
      </c>
      <c r="D60" s="0" t="n">
        <v>331.412</v>
      </c>
      <c r="E60" s="0" t="n">
        <v>27.61</v>
      </c>
      <c r="F60" s="0" t="n">
        <v>2732</v>
      </c>
      <c r="G60" s="0" t="n">
        <v>17.4</v>
      </c>
      <c r="I60" s="121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110.307132970089</v>
      </c>
      <c r="J60" s="122" t="n">
        <f aca="false">I60*20.9/100</f>
        <v>23.0541907907486</v>
      </c>
      <c r="K60" s="82" t="n">
        <f aca="false">($B$9-EXP(52.57-6690.9/(273.15+G60)-4.681*LN(273.15+G60)))*I60/100*0.2095</f>
        <v>229.492898611547</v>
      </c>
      <c r="L60" s="82" t="n">
        <f aca="false">K60/1.33322</f>
        <v>172.134305374617</v>
      </c>
      <c r="M60" s="121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8.70480010944392</v>
      </c>
      <c r="N60" s="121" t="n">
        <f aca="false">M60*31.25</f>
        <v>272.025003420122</v>
      </c>
    </row>
    <row collapsed="false" customFormat="false" customHeight="false" hidden="false" ht="12.75" outlineLevel="0" r="61">
      <c r="A61" s="120" t="n">
        <v>40402</v>
      </c>
      <c r="B61" s="0" t="s">
        <v>136</v>
      </c>
      <c r="C61" s="0" t="n">
        <v>6.694</v>
      </c>
      <c r="D61" s="0" t="n">
        <v>330.508</v>
      </c>
      <c r="E61" s="0" t="n">
        <v>27.64</v>
      </c>
      <c r="F61" s="0" t="n">
        <v>2737</v>
      </c>
      <c r="G61" s="0" t="n">
        <v>17.4</v>
      </c>
      <c r="I61" s="121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110.006197800528</v>
      </c>
      <c r="J61" s="122" t="n">
        <f aca="false">I61*20.9/100</f>
        <v>22.9912953403103</v>
      </c>
      <c r="K61" s="82" t="n">
        <f aca="false">($B$9-EXP(52.57-6690.9/(273.15+G61)-4.681*LN(273.15+G61)))*I61/100*0.2095</f>
        <v>228.866805969147</v>
      </c>
      <c r="L61" s="82" t="n">
        <f aca="false">K61/1.33322</f>
        <v>171.664695976018</v>
      </c>
      <c r="M61" s="121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8.68105204867578</v>
      </c>
      <c r="N61" s="121" t="n">
        <f aca="false">M61*31.25</f>
        <v>271.282876521118</v>
      </c>
    </row>
    <row collapsed="false" customFormat="false" customHeight="false" hidden="false" ht="12.75" outlineLevel="0" r="62">
      <c r="A62" s="120" t="n">
        <v>40402</v>
      </c>
      <c r="B62" s="0" t="s">
        <v>137</v>
      </c>
      <c r="C62" s="0" t="n">
        <v>6.861</v>
      </c>
      <c r="D62" s="0" t="n">
        <v>324.849</v>
      </c>
      <c r="E62" s="0" t="n">
        <v>27.83</v>
      </c>
      <c r="F62" s="0" t="n">
        <v>2730</v>
      </c>
      <c r="G62" s="0" t="n">
        <v>17.4</v>
      </c>
      <c r="I62" s="121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108.122737286781</v>
      </c>
      <c r="J62" s="122" t="n">
        <f aca="false">I62*20.9/100</f>
        <v>22.5976520929373</v>
      </c>
      <c r="K62" s="82" t="n">
        <f aca="false">($B$9-EXP(52.57-6690.9/(273.15+G62)-4.681*LN(273.15+G62)))*I62/100*0.2095</f>
        <v>224.948285007885</v>
      </c>
      <c r="L62" s="82" t="n">
        <f aca="false">K62/1.33322</f>
        <v>168.725555428125</v>
      </c>
      <c r="M62" s="121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8.53242025266457</v>
      </c>
      <c r="N62" s="121" t="n">
        <f aca="false">M62*31.25</f>
        <v>266.638132895768</v>
      </c>
    </row>
    <row collapsed="false" customFormat="false" customHeight="false" hidden="false" ht="12.75" outlineLevel="0" r="63">
      <c r="A63" s="120" t="n">
        <v>40402</v>
      </c>
      <c r="B63" s="0" t="s">
        <v>138</v>
      </c>
      <c r="C63" s="0" t="n">
        <v>7.028</v>
      </c>
      <c r="D63" s="0" t="n">
        <v>330.809</v>
      </c>
      <c r="E63" s="0" t="n">
        <v>27.63</v>
      </c>
      <c r="F63" s="0" t="n">
        <v>2734</v>
      </c>
      <c r="G63" s="0" t="n">
        <v>17.4</v>
      </c>
      <c r="I63" s="121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110.106401043274</v>
      </c>
      <c r="J63" s="122" t="n">
        <f aca="false">I63*20.9/100</f>
        <v>23.0122378180443</v>
      </c>
      <c r="K63" s="82" t="n">
        <f aca="false">($B$9-EXP(52.57-6690.9/(273.15+G63)-4.681*LN(273.15+G63)))*I63/100*0.2095</f>
        <v>229.075277824131</v>
      </c>
      <c r="L63" s="82" t="n">
        <f aca="false">K63/1.33322</f>
        <v>171.821063158466</v>
      </c>
      <c r="M63" s="121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8.6889595082837</v>
      </c>
      <c r="N63" s="121" t="n">
        <f aca="false">M63*31.25</f>
        <v>271.529984633866</v>
      </c>
    </row>
    <row collapsed="false" customFormat="false" customHeight="false" hidden="false" ht="12.75" outlineLevel="0" r="64">
      <c r="A64" s="120" t="n">
        <v>40402</v>
      </c>
      <c r="B64" s="0" t="s">
        <v>139</v>
      </c>
      <c r="C64" s="0" t="n">
        <v>7.195</v>
      </c>
      <c r="D64" s="0" t="n">
        <v>333.229</v>
      </c>
      <c r="E64" s="0" t="n">
        <v>27.55</v>
      </c>
      <c r="F64" s="0" t="n">
        <v>2730</v>
      </c>
      <c r="G64" s="0" t="n">
        <v>17.4</v>
      </c>
      <c r="I64" s="121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110.911943263372</v>
      </c>
      <c r="J64" s="122" t="n">
        <f aca="false">I64*20.9/100</f>
        <v>23.1805961420447</v>
      </c>
      <c r="K64" s="82" t="n">
        <f aca="false">($B$9-EXP(52.57-6690.9/(273.15+G64)-4.681*LN(273.15+G64)))*I64/100*0.2095</f>
        <v>230.751200441884</v>
      </c>
      <c r="L64" s="82" t="n">
        <f aca="false">K64/1.33322</f>
        <v>173.078111970931</v>
      </c>
      <c r="M64" s="121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8.75252823513628</v>
      </c>
      <c r="N64" s="121" t="n">
        <f aca="false">M64*31.25</f>
        <v>273.516507348009</v>
      </c>
    </row>
    <row collapsed="false" customFormat="false" customHeight="false" hidden="false" ht="12.75" outlineLevel="0" r="65">
      <c r="A65" s="120" t="n">
        <v>40402</v>
      </c>
      <c r="B65" s="0" t="s">
        <v>140</v>
      </c>
      <c r="C65" s="0" t="n">
        <v>7.362</v>
      </c>
      <c r="D65" s="0" t="n">
        <v>333.874</v>
      </c>
      <c r="E65" s="0" t="n">
        <v>27.57</v>
      </c>
      <c r="F65" s="0" t="n">
        <v>2732</v>
      </c>
      <c r="G65" s="0" t="n">
        <v>17.3</v>
      </c>
      <c r="I65" s="121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110.896855842415</v>
      </c>
      <c r="J65" s="122" t="n">
        <f aca="false">I65*20.9/100</f>
        <v>23.1774428710647</v>
      </c>
      <c r="K65" s="82" t="n">
        <f aca="false">($B$9-EXP(52.57-6690.9/(273.15+G65)-4.681*LN(273.15+G65)))*I65/100*0.2095</f>
        <v>230.748963568221</v>
      </c>
      <c r="L65" s="82" t="n">
        <f aca="false">K65/1.33322</f>
        <v>173.07643417307</v>
      </c>
      <c r="M65" s="121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8.76797477432429</v>
      </c>
      <c r="N65" s="121" t="n">
        <f aca="false">M65*31.25</f>
        <v>273.999211697634</v>
      </c>
    </row>
    <row collapsed="false" customFormat="false" customHeight="false" hidden="false" ht="12.75" outlineLevel="0" r="66">
      <c r="A66" s="120" t="n">
        <v>40402</v>
      </c>
      <c r="B66" s="0" t="s">
        <v>141</v>
      </c>
      <c r="C66" s="0" t="n">
        <v>7.529</v>
      </c>
      <c r="D66" s="0" t="n">
        <v>333.266</v>
      </c>
      <c r="E66" s="0" t="n">
        <v>27.59</v>
      </c>
      <c r="F66" s="0" t="n">
        <v>2739</v>
      </c>
      <c r="G66" s="0" t="n">
        <v>17.3</v>
      </c>
      <c r="I66" s="121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110.694922888979</v>
      </c>
      <c r="J66" s="122" t="n">
        <f aca="false">I66*20.9/100</f>
        <v>23.1352388837966</v>
      </c>
      <c r="K66" s="82" t="n">
        <f aca="false">($B$9-EXP(52.57-6690.9/(273.15+G66)-4.681*LN(273.15+G66)))*I66/100*0.2095</f>
        <v>230.32879097305</v>
      </c>
      <c r="L66" s="82" t="n">
        <f aca="false">K66/1.33322</f>
        <v>172.761277938412</v>
      </c>
      <c r="M66" s="121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8.75200910037997</v>
      </c>
      <c r="N66" s="121" t="n">
        <f aca="false">M66*31.25</f>
        <v>273.500284386874</v>
      </c>
    </row>
    <row collapsed="false" customFormat="false" customHeight="false" hidden="false" ht="12.75" outlineLevel="0" r="67">
      <c r="A67" s="120" t="n">
        <v>40402</v>
      </c>
      <c r="B67" s="0" t="s">
        <v>142</v>
      </c>
      <c r="C67" s="0" t="n">
        <v>7.695</v>
      </c>
      <c r="D67" s="0" t="n">
        <v>332.054</v>
      </c>
      <c r="E67" s="0" t="n">
        <v>27.63</v>
      </c>
      <c r="F67" s="0" t="n">
        <v>2735</v>
      </c>
      <c r="G67" s="0" t="n">
        <v>17.3</v>
      </c>
      <c r="I67" s="121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110.292366342026</v>
      </c>
      <c r="J67" s="122" t="n">
        <f aca="false">I67*20.9/100</f>
        <v>23.0511045654834</v>
      </c>
      <c r="K67" s="82" t="n">
        <f aca="false">($B$9-EXP(52.57-6690.9/(273.15+G67)-4.681*LN(273.15+G67)))*I67/100*0.2095</f>
        <v>229.491170237264</v>
      </c>
      <c r="L67" s="82" t="n">
        <f aca="false">K67/1.33322</f>
        <v>172.133008983712</v>
      </c>
      <c r="M67" s="121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8.72018127602811</v>
      </c>
      <c r="N67" s="121" t="n">
        <f aca="false">M67*31.25</f>
        <v>272.505664875878</v>
      </c>
    </row>
    <row collapsed="false" customFormat="false" customHeight="false" hidden="false" ht="12.75" outlineLevel="0" r="68">
      <c r="A68" s="120" t="n">
        <v>40402</v>
      </c>
      <c r="B68" s="0" t="s">
        <v>143</v>
      </c>
      <c r="C68" s="0" t="n">
        <v>7.862</v>
      </c>
      <c r="D68" s="0" t="n">
        <v>333.57</v>
      </c>
      <c r="E68" s="0" t="n">
        <v>27.58</v>
      </c>
      <c r="F68" s="0" t="n">
        <v>2733</v>
      </c>
      <c r="G68" s="0" t="n">
        <v>17.3</v>
      </c>
      <c r="I68" s="121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110.795834681434</v>
      </c>
      <c r="J68" s="122" t="n">
        <f aca="false">I68*20.9/100</f>
        <v>23.1563294484198</v>
      </c>
      <c r="K68" s="82" t="n">
        <f aca="false">($B$9-EXP(52.57-6690.9/(273.15+G68)-4.681*LN(273.15+G68)))*I68/100*0.2095</f>
        <v>230.538763486192</v>
      </c>
      <c r="L68" s="82" t="n">
        <f aca="false">K68/1.33322</f>
        <v>172.918770710155</v>
      </c>
      <c r="M68" s="121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8.75998761378287</v>
      </c>
      <c r="N68" s="121" t="n">
        <f aca="false">M68*31.25</f>
        <v>273.749612930715</v>
      </c>
    </row>
    <row collapsed="false" customFormat="false" customHeight="false" hidden="false" ht="12.75" outlineLevel="0" r="69">
      <c r="A69" s="120" t="n">
        <v>40402</v>
      </c>
      <c r="B69" s="0" t="s">
        <v>144</v>
      </c>
      <c r="C69" s="0" t="n">
        <v>8.029</v>
      </c>
      <c r="D69" s="0" t="n">
        <v>336.626</v>
      </c>
      <c r="E69" s="0" t="n">
        <v>27.48</v>
      </c>
      <c r="F69" s="0" t="n">
        <v>2735</v>
      </c>
      <c r="G69" s="0" t="n">
        <v>17.3</v>
      </c>
      <c r="I69" s="121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111.810993290454</v>
      </c>
      <c r="J69" s="122" t="n">
        <f aca="false">I69*20.9/100</f>
        <v>23.3684975977048</v>
      </c>
      <c r="K69" s="82" t="n">
        <f aca="false">($B$9-EXP(52.57-6690.9/(273.15+G69)-4.681*LN(273.15+G69)))*I69/100*0.2095</f>
        <v>232.651057789842</v>
      </c>
      <c r="L69" s="82" t="n">
        <f aca="false">K69/1.33322</f>
        <v>174.503126108101</v>
      </c>
      <c r="M69" s="121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8.84025034989207</v>
      </c>
      <c r="N69" s="121" t="n">
        <f aca="false">M69*31.25</f>
        <v>276.257823434127</v>
      </c>
    </row>
    <row collapsed="false" customFormat="false" customHeight="false" hidden="false" ht="12.75" outlineLevel="0" r="70">
      <c r="A70" s="120" t="n">
        <v>40402</v>
      </c>
      <c r="B70" s="0" t="s">
        <v>145</v>
      </c>
      <c r="C70" s="0" t="n">
        <v>8.196</v>
      </c>
      <c r="D70" s="0" t="n">
        <v>330.546</v>
      </c>
      <c r="E70" s="0" t="n">
        <v>27.68</v>
      </c>
      <c r="F70" s="0" t="n">
        <v>2728</v>
      </c>
      <c r="G70" s="0" t="n">
        <v>17.3</v>
      </c>
      <c r="I70" s="121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109.791613125747</v>
      </c>
      <c r="J70" s="122" t="n">
        <f aca="false">I70*20.9/100</f>
        <v>22.9464471432811</v>
      </c>
      <c r="K70" s="82" t="n">
        <f aca="false">($B$9-EXP(52.57-6690.9/(273.15+G70)-4.681*LN(273.15+G70)))*I70/100*0.2095</f>
        <v>228.449226488886</v>
      </c>
      <c r="L70" s="82" t="n">
        <f aca="false">K70/1.33322</f>
        <v>171.351484742868</v>
      </c>
      <c r="M70" s="121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8.68058960739926</v>
      </c>
      <c r="N70" s="121" t="n">
        <f aca="false">M70*31.25</f>
        <v>271.268425231227</v>
      </c>
    </row>
    <row collapsed="false" customFormat="false" customHeight="false" hidden="false" ht="12.75" outlineLevel="0" r="71">
      <c r="A71" s="120" t="n">
        <v>40402</v>
      </c>
      <c r="B71" s="0" t="s">
        <v>146</v>
      </c>
      <c r="C71" s="0" t="n">
        <v>8.363</v>
      </c>
      <c r="D71" s="0" t="n">
        <v>331.45</v>
      </c>
      <c r="E71" s="0" t="n">
        <v>27.65</v>
      </c>
      <c r="F71" s="0" t="n">
        <v>2728</v>
      </c>
      <c r="G71" s="0" t="n">
        <v>17.3</v>
      </c>
      <c r="I71" s="121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110.09174030538</v>
      </c>
      <c r="J71" s="122" t="n">
        <f aca="false">I71*20.9/100</f>
        <v>23.0091737238245</v>
      </c>
      <c r="K71" s="82" t="n">
        <f aca="false">($B$9-EXP(52.57-6690.9/(273.15+G71)-4.681*LN(273.15+G71)))*I71/100*0.2095</f>
        <v>229.073717013103</v>
      </c>
      <c r="L71" s="82" t="n">
        <f aca="false">K71/1.33322</f>
        <v>171.819892450685</v>
      </c>
      <c r="M71" s="121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8.70431893245652</v>
      </c>
      <c r="N71" s="121" t="n">
        <f aca="false">M71*31.25</f>
        <v>272.009966639266</v>
      </c>
    </row>
    <row collapsed="false" customFormat="false" customHeight="false" hidden="false" ht="12.75" outlineLevel="0" r="72">
      <c r="A72" s="120" t="n">
        <v>40402</v>
      </c>
      <c r="B72" s="0" t="s">
        <v>147</v>
      </c>
      <c r="C72" s="0" t="n">
        <v>8.53</v>
      </c>
      <c r="D72" s="0" t="n">
        <v>334.788</v>
      </c>
      <c r="E72" s="0" t="n">
        <v>27.54</v>
      </c>
      <c r="F72" s="0" t="n">
        <v>2726</v>
      </c>
      <c r="G72" s="0" t="n">
        <v>17.3</v>
      </c>
      <c r="I72" s="121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111.200577073182</v>
      </c>
      <c r="J72" s="122" t="n">
        <f aca="false">I72*20.9/100</f>
        <v>23.2409206082951</v>
      </c>
      <c r="K72" s="82" t="n">
        <f aca="false">($B$9-EXP(52.57-6690.9/(273.15+G72)-4.681*LN(273.15+G72)))*I72/100*0.2095</f>
        <v>231.380932425055</v>
      </c>
      <c r="L72" s="82" t="n">
        <f aca="false">K72/1.33322</f>
        <v>173.550451107135</v>
      </c>
      <c r="M72" s="121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8.79198826027541</v>
      </c>
      <c r="N72" s="121" t="n">
        <f aca="false">M72*31.25</f>
        <v>274.749633133606</v>
      </c>
    </row>
    <row collapsed="false" customFormat="false" customHeight="false" hidden="false" ht="12.75" outlineLevel="0" r="73">
      <c r="A73" s="120" t="n">
        <v>40402</v>
      </c>
      <c r="B73" s="0" t="s">
        <v>148</v>
      </c>
      <c r="C73" s="0" t="n">
        <v>8.697</v>
      </c>
      <c r="D73" s="0" t="n">
        <v>332.054</v>
      </c>
      <c r="E73" s="0" t="n">
        <v>27.63</v>
      </c>
      <c r="F73" s="0" t="n">
        <v>2729</v>
      </c>
      <c r="G73" s="0" t="n">
        <v>17.3</v>
      </c>
      <c r="I73" s="121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110.292366342026</v>
      </c>
      <c r="J73" s="122" t="n">
        <f aca="false">I73*20.9/100</f>
        <v>23.0511045654834</v>
      </c>
      <c r="K73" s="82" t="n">
        <f aca="false">($B$9-EXP(52.57-6690.9/(273.15+G73)-4.681*LN(273.15+G73)))*I73/100*0.2095</f>
        <v>229.491170237264</v>
      </c>
      <c r="L73" s="82" t="n">
        <f aca="false">K73/1.33322</f>
        <v>172.133008983712</v>
      </c>
      <c r="M73" s="121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8.72018127602811</v>
      </c>
      <c r="N73" s="121" t="n">
        <f aca="false">M73*31.25</f>
        <v>272.505664875878</v>
      </c>
    </row>
    <row collapsed="false" customFormat="false" customHeight="false" hidden="false" ht="12.75" outlineLevel="0" r="74">
      <c r="A74" s="120" t="n">
        <v>40402</v>
      </c>
      <c r="B74" s="0" t="s">
        <v>149</v>
      </c>
      <c r="C74" s="0" t="n">
        <v>8.864</v>
      </c>
      <c r="D74" s="0" t="n">
        <v>332.659</v>
      </c>
      <c r="E74" s="0" t="n">
        <v>27.61</v>
      </c>
      <c r="F74" s="0" t="n">
        <v>2734</v>
      </c>
      <c r="G74" s="0" t="n">
        <v>17.3</v>
      </c>
      <c r="I74" s="121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110.493426796683</v>
      </c>
      <c r="J74" s="122" t="n">
        <f aca="false">I74*20.9/100</f>
        <v>23.0931262005068</v>
      </c>
      <c r="K74" s="82" t="n">
        <f aca="false">($B$9-EXP(52.57-6690.9/(273.15+G74)-4.681*LN(273.15+G74)))*I74/100*0.2095</f>
        <v>229.909527377999</v>
      </c>
      <c r="L74" s="82" t="n">
        <f aca="false">K74/1.33322</f>
        <v>172.446803511798</v>
      </c>
      <c r="M74" s="121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8.7360779665263</v>
      </c>
      <c r="N74" s="121" t="n">
        <f aca="false">M74*31.25</f>
        <v>273.002436453947</v>
      </c>
    </row>
    <row collapsed="false" customFormat="false" customHeight="false" hidden="false" ht="12.75" outlineLevel="0" r="75">
      <c r="A75" s="120" t="n">
        <v>40402</v>
      </c>
      <c r="B75" s="0" t="s">
        <v>150</v>
      </c>
      <c r="C75" s="0" t="n">
        <v>9.031</v>
      </c>
      <c r="D75" s="0" t="n">
        <v>332.356</v>
      </c>
      <c r="E75" s="0" t="n">
        <v>27.62</v>
      </c>
      <c r="F75" s="0" t="n">
        <v>2731</v>
      </c>
      <c r="G75" s="0" t="n">
        <v>17.3</v>
      </c>
      <c r="I75" s="121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110.392842190967</v>
      </c>
      <c r="J75" s="122" t="n">
        <f aca="false">I75*20.9/100</f>
        <v>23.0721040179121</v>
      </c>
      <c r="K75" s="82" t="n">
        <f aca="false">($B$9-EXP(52.57-6690.9/(273.15+G75)-4.681*LN(273.15+G75)))*I75/100*0.2095</f>
        <v>229.700235659639</v>
      </c>
      <c r="L75" s="82" t="n">
        <f aca="false">K75/1.33322</f>
        <v>172.289821379547</v>
      </c>
      <c r="M75" s="121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8.72812532189174</v>
      </c>
      <c r="N75" s="121" t="n">
        <f aca="false">M75*31.25</f>
        <v>272.753916309117</v>
      </c>
    </row>
    <row collapsed="false" customFormat="false" customHeight="false" hidden="false" ht="12.75" outlineLevel="0" r="76">
      <c r="A76" s="120" t="n">
        <v>40402</v>
      </c>
      <c r="B76" s="0" t="s">
        <v>151</v>
      </c>
      <c r="C76" s="0" t="n">
        <v>9.198</v>
      </c>
      <c r="D76" s="0" t="n">
        <v>336.012</v>
      </c>
      <c r="E76" s="0" t="n">
        <v>27.5</v>
      </c>
      <c r="F76" s="0" t="n">
        <v>2733</v>
      </c>
      <c r="G76" s="0" t="n">
        <v>17.3</v>
      </c>
      <c r="I76" s="121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111.607079216548</v>
      </c>
      <c r="J76" s="122" t="n">
        <f aca="false">I76*20.9/100</f>
        <v>23.3258795562586</v>
      </c>
      <c r="K76" s="82" t="n">
        <f aca="false">($B$9-EXP(52.57-6690.9/(273.15+G76)-4.681*LN(273.15+G76)))*I76/100*0.2095</f>
        <v>232.226762972345</v>
      </c>
      <c r="L76" s="82" t="n">
        <f aca="false">K76/1.33322</f>
        <v>174.184877943884</v>
      </c>
      <c r="M76" s="121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8.82412804017868</v>
      </c>
      <c r="N76" s="121" t="n">
        <f aca="false">M76*31.25</f>
        <v>275.754001255584</v>
      </c>
    </row>
    <row collapsed="false" customFormat="false" customHeight="false" hidden="false" ht="12.75" outlineLevel="0" r="77">
      <c r="A77" s="120" t="n">
        <v>40402</v>
      </c>
      <c r="B77" s="0" t="s">
        <v>152</v>
      </c>
      <c r="C77" s="0" t="n">
        <v>9.364</v>
      </c>
      <c r="D77" s="0" t="n">
        <v>329.346</v>
      </c>
      <c r="E77" s="0" t="n">
        <v>27.72</v>
      </c>
      <c r="F77" s="0" t="n">
        <v>2729</v>
      </c>
      <c r="G77" s="0" t="n">
        <v>17.3</v>
      </c>
      <c r="I77" s="121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109.39295270102</v>
      </c>
      <c r="J77" s="122" t="n">
        <f aca="false">I77*20.9/100</f>
        <v>22.8631271145131</v>
      </c>
      <c r="K77" s="82" t="n">
        <f aca="false">($B$9-EXP(52.57-6690.9/(273.15+G77)-4.681*LN(273.15+G77)))*I77/100*0.2095</f>
        <v>227.619712621042</v>
      </c>
      <c r="L77" s="82" t="n">
        <f aca="false">K77/1.33322</f>
        <v>170.72929645598</v>
      </c>
      <c r="M77" s="121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8.64906982696022</v>
      </c>
      <c r="N77" s="121" t="n">
        <f aca="false">M77*31.25</f>
        <v>270.283432092507</v>
      </c>
    </row>
    <row collapsed="false" customFormat="false" customHeight="false" hidden="false" ht="12.75" outlineLevel="0" r="78">
      <c r="A78" s="120" t="n">
        <v>40402</v>
      </c>
      <c r="B78" s="0" t="s">
        <v>153</v>
      </c>
      <c r="C78" s="0" t="n">
        <v>9.531</v>
      </c>
      <c r="D78" s="0" t="n">
        <v>333.266</v>
      </c>
      <c r="E78" s="0" t="n">
        <v>27.59</v>
      </c>
      <c r="F78" s="0" t="n">
        <v>2728</v>
      </c>
      <c r="G78" s="0" t="n">
        <v>17.3</v>
      </c>
      <c r="I78" s="121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110.694922888979</v>
      </c>
      <c r="J78" s="122" t="n">
        <f aca="false">I78*20.9/100</f>
        <v>23.1352388837966</v>
      </c>
      <c r="K78" s="82" t="n">
        <f aca="false">($B$9-EXP(52.57-6690.9/(273.15+G78)-4.681*LN(273.15+G78)))*I78/100*0.2095</f>
        <v>230.32879097305</v>
      </c>
      <c r="L78" s="82" t="n">
        <f aca="false">K78/1.33322</f>
        <v>172.761277938412</v>
      </c>
      <c r="M78" s="121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8.75200910037997</v>
      </c>
      <c r="N78" s="121" t="n">
        <f aca="false">M78*31.25</f>
        <v>273.500284386874</v>
      </c>
    </row>
    <row collapsed="false" customFormat="false" customHeight="false" hidden="false" ht="12.75" outlineLevel="0" r="79">
      <c r="A79" s="120" t="n">
        <v>40402</v>
      </c>
      <c r="B79" s="0" t="s">
        <v>154</v>
      </c>
      <c r="C79" s="0" t="n">
        <v>9.698</v>
      </c>
      <c r="D79" s="0" t="n">
        <v>332.962</v>
      </c>
      <c r="E79" s="0" t="n">
        <v>27.6</v>
      </c>
      <c r="F79" s="0" t="n">
        <v>2728</v>
      </c>
      <c r="G79" s="0" t="n">
        <v>17.3</v>
      </c>
      <c r="I79" s="121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110.594120311748</v>
      </c>
      <c r="J79" s="122" t="n">
        <f aca="false">I79*20.9/100</f>
        <v>23.1141711451554</v>
      </c>
      <c r="K79" s="82" t="n">
        <f aca="false">($B$9-EXP(52.57-6690.9/(273.15+G79)-4.681*LN(273.15+G79)))*I79/100*0.2095</f>
        <v>230.119045709811</v>
      </c>
      <c r="L79" s="82" t="n">
        <f aca="false">K79/1.33322</f>
        <v>172.603955618586</v>
      </c>
      <c r="M79" s="121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8.74403922199493</v>
      </c>
      <c r="N79" s="121" t="n">
        <f aca="false">M79*31.25</f>
        <v>273.251225687341</v>
      </c>
    </row>
    <row collapsed="false" customFormat="false" customHeight="false" hidden="false" ht="12.75" outlineLevel="0" r="80">
      <c r="A80" s="120" t="n">
        <v>40402</v>
      </c>
      <c r="B80" s="0" t="s">
        <v>155</v>
      </c>
      <c r="C80" s="0" t="n">
        <v>9.865</v>
      </c>
      <c r="D80" s="0" t="n">
        <v>334.178</v>
      </c>
      <c r="E80" s="0" t="n">
        <v>27.56</v>
      </c>
      <c r="F80" s="0" t="n">
        <v>2729</v>
      </c>
      <c r="G80" s="0" t="n">
        <v>17.3</v>
      </c>
      <c r="I80" s="121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110.997986525467</v>
      </c>
      <c r="J80" s="122" t="n">
        <f aca="false">I80*20.9/100</f>
        <v>23.1985791838226</v>
      </c>
      <c r="K80" s="82" t="n">
        <f aca="false">($B$9-EXP(52.57-6690.9/(273.15+G80)-4.681*LN(273.15+G80)))*I80/100*0.2095</f>
        <v>230.959391538625</v>
      </c>
      <c r="L80" s="82" t="n">
        <f aca="false">K80/1.33322</f>
        <v>173.234268566797</v>
      </c>
      <c r="M80" s="121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8.77597059414419</v>
      </c>
      <c r="N80" s="121" t="n">
        <f aca="false">M80*31.25</f>
        <v>274.249081067006</v>
      </c>
    </row>
    <row collapsed="false" customFormat="false" customHeight="false" hidden="false" ht="12.75" outlineLevel="0" r="81">
      <c r="A81" s="120" t="n">
        <v>40402</v>
      </c>
      <c r="B81" s="0" t="s">
        <v>156</v>
      </c>
      <c r="C81" s="0" t="n">
        <v>10.032</v>
      </c>
      <c r="D81" s="0" t="n">
        <v>333.266</v>
      </c>
      <c r="E81" s="0" t="n">
        <v>27.59</v>
      </c>
      <c r="F81" s="0" t="n">
        <v>2729</v>
      </c>
      <c r="G81" s="0" t="n">
        <v>17.3</v>
      </c>
      <c r="I81" s="121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110.694922888979</v>
      </c>
      <c r="J81" s="122" t="n">
        <f aca="false">I81*20.9/100</f>
        <v>23.1352388837966</v>
      </c>
      <c r="K81" s="82" t="n">
        <f aca="false">($B$9-EXP(52.57-6690.9/(273.15+G81)-4.681*LN(273.15+G81)))*I81/100*0.2095</f>
        <v>230.32879097305</v>
      </c>
      <c r="L81" s="82" t="n">
        <f aca="false">K81/1.33322</f>
        <v>172.761277938412</v>
      </c>
      <c r="M81" s="121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8.75200910037997</v>
      </c>
      <c r="N81" s="121" t="n">
        <f aca="false">M81*31.25</f>
        <v>273.500284386874</v>
      </c>
    </row>
    <row collapsed="false" customFormat="false" customHeight="false" hidden="false" ht="12.75" outlineLevel="0" r="82">
      <c r="A82" s="120" t="n">
        <v>40402</v>
      </c>
      <c r="B82" s="0" t="s">
        <v>157</v>
      </c>
      <c r="C82" s="0" t="n">
        <v>10.199</v>
      </c>
      <c r="D82" s="0" t="n">
        <v>335.094</v>
      </c>
      <c r="E82" s="0" t="n">
        <v>27.53</v>
      </c>
      <c r="F82" s="0" t="n">
        <v>2729</v>
      </c>
      <c r="G82" s="0" t="n">
        <v>17.3</v>
      </c>
      <c r="I82" s="121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111.302037246156</v>
      </c>
      <c r="J82" s="122" t="n">
        <f aca="false">I82*20.9/100</f>
        <v>23.2621257844466</v>
      </c>
      <c r="K82" s="82" t="n">
        <f aca="false">($B$9-EXP(52.57-6690.9/(273.15+G82)-4.681*LN(273.15+G82)))*I82/100*0.2095</f>
        <v>231.592045982597</v>
      </c>
      <c r="L82" s="82" t="n">
        <f aca="false">K82/1.33322</f>
        <v>173.708799734925</v>
      </c>
      <c r="M82" s="121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8.80001013096304</v>
      </c>
      <c r="N82" s="121" t="n">
        <f aca="false">M82*31.25</f>
        <v>275.000316592595</v>
      </c>
    </row>
    <row collapsed="false" customFormat="false" customHeight="false" hidden="false" ht="12.75" outlineLevel="0" r="83">
      <c r="A83" s="120" t="n">
        <v>40402</v>
      </c>
      <c r="B83" s="0" t="s">
        <v>158</v>
      </c>
      <c r="C83" s="0" t="n">
        <v>10.366</v>
      </c>
      <c r="D83" s="0" t="n">
        <v>332.622</v>
      </c>
      <c r="E83" s="0" t="n">
        <v>27.57</v>
      </c>
      <c r="F83" s="0" t="n">
        <v>2733</v>
      </c>
      <c r="G83" s="0" t="n">
        <v>17.4</v>
      </c>
      <c r="I83" s="121" t="n">
        <f aca="false">(-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+(WURZEL((POTENZ(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,2))-4*((TAN(E83*PI()/180))/(TAN(($B$7+($B$14*(G83-$E$7)))*PI()/180))*1/$B$16*POTENZ(($H$13+($B$15*(G83-$E$8))),2))*((TAN(E83*PI()/180))/(TAN(($B$7+($B$14*(G83-$E$7)))*PI()/180))-1))))/(2*((TAN(E83*PI()/180))/(TAN(($B$7+($B$14*(G83-$E$7)))*PI()/180))*1/$B$16*POTENZ(($H$13+($B$15*(G83-$E$8))),2)))</f>
        <v>110.709902856495</v>
      </c>
      <c r="J83" s="122" t="n">
        <f aca="false">I83*20.9/100</f>
        <v>23.1383696970075</v>
      </c>
      <c r="K83" s="82" t="n">
        <f aca="false">($B$9-EXP(52.57-6690.9/(273.15+G83)-4.681*LN(273.15+G83)))*I83/100*0.2095</f>
        <v>230.330857374647</v>
      </c>
      <c r="L83" s="82" t="n">
        <f aca="false">K83/1.33322</f>
        <v>172.762827871355</v>
      </c>
      <c r="M83" s="121" t="n">
        <f aca="false">(($B$9-EXP(52.57-6690.9/(273.15+G83)-4.681*LN(273.15+G83)))/1013)*I83/100*0.2095*((49-1.335*G83+0.02759*POTENZ(G83,2)-0.0003235*POTENZ(G83,3)+0.000001614*POTENZ(G83,4))-($J$16*(5.516*10^-1-1.759*10^-2*G83+2.253*10^-4*POTENZ(G83,2)-2.654*10^-7*POTENZ(G83,3)+5.363*10^-8*POTENZ(G83,4))))*32/22.414</f>
        <v>8.73658437630742</v>
      </c>
      <c r="N83" s="121" t="n">
        <f aca="false">M83*31.25</f>
        <v>273.018261759607</v>
      </c>
    </row>
    <row collapsed="false" customFormat="false" customHeight="false" hidden="false" ht="12.75" outlineLevel="0" r="84">
      <c r="A84" s="120" t="n">
        <v>40402</v>
      </c>
      <c r="B84" s="0" t="s">
        <v>159</v>
      </c>
      <c r="C84" s="0" t="n">
        <v>10.533</v>
      </c>
      <c r="D84" s="0" t="n">
        <v>334.752</v>
      </c>
      <c r="E84" s="0" t="n">
        <v>27.5</v>
      </c>
      <c r="F84" s="0" t="n">
        <v>2727</v>
      </c>
      <c r="G84" s="0" t="n">
        <v>17.4</v>
      </c>
      <c r="I84" s="121" t="n">
        <f aca="false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WURZEL((POTENZ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TENZ(($H$13+($B$15*(G84-$E$8))),2))*((TAN(E84*PI()/180))/(TAN(($B$7+($B$14*(G84-$E$7)))*PI()/180))-1))))/(2*((TAN(E84*PI()/180))/(TAN(($B$7+($B$14*(G84-$E$7)))*PI()/180))*1/$B$16*POTENZ(($H$13+($B$15*(G84-$E$8))),2)))</f>
        <v>111.418965914993</v>
      </c>
      <c r="J84" s="122" t="n">
        <f aca="false">I84*20.9/100</f>
        <v>23.2865638762335</v>
      </c>
      <c r="K84" s="82" t="n">
        <f aca="false">($B$9-EXP(52.57-6690.9/(273.15+G84)-4.681*LN(273.15+G84)))*I84/100*0.2095</f>
        <v>231.806056051393</v>
      </c>
      <c r="L84" s="82" t="n">
        <f aca="false">K84/1.33322</f>
        <v>173.869320930824</v>
      </c>
      <c r="M84" s="121" t="n">
        <f aca="false">(($B$9-EXP(52.57-6690.9/(273.15+G84)-4.681*LN(273.15+G84)))/1013)*I84/100*0.2095*((49-1.335*G84+0.02759*POTENZ(G84,2)-0.0003235*POTENZ(G84,3)+0.000001614*POTENZ(G84,4))-($J$16*(5.516*10^-1-1.759*10^-2*G84+2.253*10^-4*POTENZ(G84,2)-2.654*10^-7*POTENZ(G84,3)+5.363*10^-8*POTENZ(G84,4))))*32/22.414</f>
        <v>8.79253952646882</v>
      </c>
      <c r="N84" s="121" t="n">
        <f aca="false">M84*31.25</f>
        <v>274.76686020215</v>
      </c>
    </row>
    <row collapsed="false" customFormat="false" customHeight="false" hidden="false" ht="12.75" outlineLevel="0" r="85">
      <c r="A85" s="120" t="n">
        <v>40402</v>
      </c>
      <c r="B85" s="0" t="s">
        <v>160</v>
      </c>
      <c r="C85" s="0" t="n">
        <v>10.7</v>
      </c>
      <c r="D85" s="0" t="n">
        <v>332.319</v>
      </c>
      <c r="E85" s="0" t="n">
        <v>27.58</v>
      </c>
      <c r="F85" s="0" t="n">
        <v>2731</v>
      </c>
      <c r="G85" s="0" t="n">
        <v>17.4</v>
      </c>
      <c r="I85" s="121" t="n">
        <f aca="false">(-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+(WURZEL((POTENZ(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,2))-4*((TAN(E85*PI()/180))/(TAN(($B$7+($B$14*(G85-$E$7)))*PI()/180))*1/$B$16*POTENZ(($H$13+($B$15*(G85-$E$8))),2))*((TAN(E85*PI()/180))/(TAN(($B$7+($B$14*(G85-$E$7)))*PI()/180))-1))))/(2*((TAN(E85*PI()/180))/(TAN(($B$7+($B$14*(G85-$E$7)))*PI()/180))*1/$B$16*POTENZ(($H$13+($B$15*(G85-$E$8))),2)))</f>
        <v>110.609046748863</v>
      </c>
      <c r="J85" s="122" t="n">
        <f aca="false">I85*20.9/100</f>
        <v>23.1172907705124</v>
      </c>
      <c r="K85" s="82" t="n">
        <f aca="false">($B$9-EXP(52.57-6690.9/(273.15+G85)-4.681*LN(273.15+G85)))*I85/100*0.2095</f>
        <v>230.12102724073</v>
      </c>
      <c r="L85" s="82" t="n">
        <f aca="false">K85/1.33322</f>
        <v>172.605441893109</v>
      </c>
      <c r="M85" s="121" t="n">
        <f aca="false">(($B$9-EXP(52.57-6690.9/(273.15+G85)-4.681*LN(273.15+G85)))/1013)*I85/100*0.2095*((49-1.335*G85+0.02759*POTENZ(G85,2)-0.0003235*POTENZ(G85,3)+0.000001614*POTENZ(G85,4))-($J$16*(5.516*10^-1-1.759*10^-2*G85+2.253*10^-4*POTENZ(G85,2)-2.654*10^-7*POTENZ(G85,3)+5.363*10^-8*POTENZ(G85,4))))*32/22.414</f>
        <v>8.7286253963837</v>
      </c>
      <c r="N85" s="121" t="n">
        <f aca="false">M85*31.25</f>
        <v>272.769543636991</v>
      </c>
    </row>
    <row collapsed="false" customFormat="false" customHeight="false" hidden="false" ht="12.75" outlineLevel="0" r="86">
      <c r="A86" s="120" t="n">
        <v>40402</v>
      </c>
      <c r="B86" s="0" t="s">
        <v>161</v>
      </c>
      <c r="C86" s="0" t="n">
        <v>10.867</v>
      </c>
      <c r="D86" s="0" t="n">
        <v>329.007</v>
      </c>
      <c r="E86" s="0" t="n">
        <v>27.69</v>
      </c>
      <c r="F86" s="0" t="n">
        <v>2727</v>
      </c>
      <c r="G86" s="0" t="n">
        <v>17.4</v>
      </c>
      <c r="I86" s="121" t="n">
        <f aca="false">(-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+(WURZEL((POTENZ(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,2))-4*((TAN(E86*PI()/180))/(TAN(($B$7+($B$14*(G86-$E$7)))*PI()/180))*1/$B$16*POTENZ(($H$13+($B$15*(G86-$E$8))),2))*((TAN(E86*PI()/180))/(TAN(($B$7+($B$14*(G86-$E$7)))*PI()/180))-1))))/(2*((TAN(E86*PI()/180))/(TAN(($B$7+($B$14*(G86-$E$7)))*PI()/180))*1/$B$16*POTENZ(($H$13+($B$15*(G86-$E$8))),2)))</f>
        <v>109.506802725918</v>
      </c>
      <c r="J86" s="122" t="n">
        <f aca="false">I86*20.9/100</f>
        <v>22.8869217697168</v>
      </c>
      <c r="K86" s="82" t="n">
        <f aca="false">($B$9-EXP(52.57-6690.9/(273.15+G86)-4.681*LN(273.15+G86)))*I86/100*0.2095</f>
        <v>227.827819458133</v>
      </c>
      <c r="L86" s="82" t="n">
        <f aca="false">K86/1.33322</f>
        <v>170.885389851737</v>
      </c>
      <c r="M86" s="121" t="n">
        <f aca="false">(($B$9-EXP(52.57-6690.9/(273.15+G86)-4.681*LN(273.15+G86)))/1013)*I86/100*0.2095*((49-1.335*G86+0.02759*POTENZ(G86,2)-0.0003235*POTENZ(G86,3)+0.000001614*POTENZ(G86,4))-($J$16*(5.516*10^-1-1.759*10^-2*G86+2.253*10^-4*POTENZ(G86,2)-2.654*10^-7*POTENZ(G86,3)+5.363*10^-8*POTENZ(G86,4))))*32/22.414</f>
        <v>8.64164268154719</v>
      </c>
      <c r="N86" s="121" t="n">
        <f aca="false">M86*31.25</f>
        <v>270.05133379835</v>
      </c>
    </row>
    <row collapsed="false" customFormat="false" customHeight="false" hidden="false" ht="12.75" outlineLevel="0" r="87">
      <c r="A87" s="120" t="n">
        <v>40402</v>
      </c>
      <c r="I87" s="121"/>
      <c r="J87" s="122"/>
      <c r="K87" s="82"/>
      <c r="L87" s="82"/>
      <c r="M87" s="121"/>
      <c r="N87" s="121"/>
    </row>
    <row collapsed="false" customFormat="false" customHeight="false" hidden="false" ht="12.75" outlineLevel="0" r="88">
      <c r="A88" s="120" t="n">
        <v>40402</v>
      </c>
      <c r="I88" s="121"/>
      <c r="J88" s="122"/>
      <c r="K88" s="82"/>
      <c r="L88" s="82"/>
      <c r="M88" s="121"/>
      <c r="N88" s="121"/>
    </row>
    <row collapsed="false" customFormat="false" customHeight="false" hidden="false" ht="12.75" outlineLevel="0" r="89">
      <c r="A89" s="120" t="n">
        <v>40402</v>
      </c>
      <c r="I89" s="121"/>
      <c r="J89" s="122"/>
      <c r="K89" s="82"/>
      <c r="L89" s="82"/>
      <c r="M89" s="121"/>
      <c r="N89" s="121"/>
    </row>
    <row collapsed="false" customFormat="false" customHeight="false" hidden="false" ht="12.75" outlineLevel="0" r="90">
      <c r="A90" s="120" t="n">
        <v>40402</v>
      </c>
      <c r="I90" s="121"/>
      <c r="J90" s="122"/>
      <c r="K90" s="82"/>
      <c r="L90" s="82"/>
      <c r="M90" s="121"/>
      <c r="N90" s="121"/>
    </row>
    <row collapsed="false" customFormat="false" customHeight="false" hidden="false" ht="12.75" outlineLevel="0" r="91">
      <c r="A91" s="120" t="n">
        <v>40402</v>
      </c>
      <c r="I91" s="121"/>
      <c r="J91" s="122"/>
      <c r="K91" s="82"/>
      <c r="L91" s="82"/>
      <c r="M91" s="121"/>
      <c r="N91" s="121"/>
    </row>
    <row collapsed="false" customFormat="false" customHeight="false" hidden="false" ht="12.75" outlineLevel="0" r="92">
      <c r="A92" s="120" t="n">
        <v>40402</v>
      </c>
      <c r="I92" s="121"/>
      <c r="J92" s="122"/>
      <c r="K92" s="82"/>
      <c r="L92" s="82"/>
      <c r="M92" s="121"/>
      <c r="N92" s="121"/>
    </row>
    <row collapsed="false" customFormat="false" customHeight="false" hidden="false" ht="12.75" outlineLevel="0" r="93">
      <c r="A93" s="120" t="n">
        <v>40402</v>
      </c>
      <c r="I93" s="121"/>
      <c r="J93" s="122"/>
      <c r="K93" s="82"/>
      <c r="L93" s="82"/>
      <c r="M93" s="121"/>
      <c r="N93" s="121"/>
    </row>
    <row collapsed="false" customFormat="false" customHeight="false" hidden="false" ht="12.75" outlineLevel="0" r="94">
      <c r="A94" s="120" t="n">
        <v>40402</v>
      </c>
      <c r="I94" s="121"/>
      <c r="J94" s="122"/>
      <c r="K94" s="82"/>
      <c r="L94" s="82"/>
      <c r="M94" s="121"/>
      <c r="N94" s="121"/>
    </row>
    <row collapsed="false" customFormat="false" customHeight="false" hidden="false" ht="12.75" outlineLevel="0" r="95">
      <c r="A95" s="120" t="n">
        <v>40402</v>
      </c>
      <c r="I95" s="121"/>
      <c r="J95" s="122"/>
      <c r="K95" s="82"/>
      <c r="L95" s="82"/>
      <c r="M95" s="121"/>
      <c r="N95" s="121"/>
    </row>
    <row collapsed="false" customFormat="false" customHeight="false" hidden="false" ht="12.75" outlineLevel="0" r="96">
      <c r="A96" s="120" t="n">
        <v>40402</v>
      </c>
      <c r="I96" s="121"/>
      <c r="J96" s="122"/>
      <c r="K96" s="82"/>
      <c r="L96" s="82"/>
      <c r="M96" s="121"/>
      <c r="N96" s="121"/>
    </row>
    <row collapsed="false" customFormat="false" customHeight="false" hidden="false" ht="12.75" outlineLevel="0" r="97">
      <c r="A97" s="120" t="n">
        <v>40402</v>
      </c>
      <c r="I97" s="121"/>
      <c r="J97" s="122"/>
      <c r="K97" s="82"/>
      <c r="L97" s="82"/>
      <c r="M97" s="121"/>
      <c r="N97" s="121"/>
    </row>
    <row collapsed="false" customFormat="false" customHeight="false" hidden="false" ht="12.75" outlineLevel="0" r="98">
      <c r="A98" s="120" t="n">
        <v>40402</v>
      </c>
      <c r="I98" s="121"/>
      <c r="J98" s="122"/>
      <c r="K98" s="82"/>
      <c r="L98" s="82"/>
      <c r="M98" s="121"/>
      <c r="N98" s="121"/>
    </row>
    <row collapsed="false" customFormat="false" customHeight="false" hidden="false" ht="12.75" outlineLevel="0" r="99">
      <c r="A99" s="120" t="n">
        <v>40402</v>
      </c>
      <c r="I99" s="121"/>
      <c r="J99" s="122"/>
      <c r="K99" s="82"/>
      <c r="L99" s="82"/>
      <c r="M99" s="121"/>
      <c r="N99" s="121"/>
    </row>
    <row collapsed="false" customFormat="false" customHeight="false" hidden="false" ht="12.75" outlineLevel="0" r="100">
      <c r="A100" s="120" t="n">
        <v>40402</v>
      </c>
      <c r="I100" s="121"/>
      <c r="J100" s="122"/>
      <c r="K100" s="82"/>
      <c r="L100" s="82"/>
      <c r="M100" s="121"/>
      <c r="N100" s="121"/>
    </row>
    <row collapsed="false" customFormat="false" customHeight="false" hidden="false" ht="12.75" outlineLevel="0" r="101">
      <c r="A101" s="120" t="n">
        <v>40402</v>
      </c>
      <c r="I101" s="121"/>
      <c r="J101" s="122"/>
      <c r="K101" s="82"/>
      <c r="L101" s="82"/>
      <c r="M101" s="121"/>
      <c r="N101" s="121"/>
    </row>
    <row collapsed="false" customFormat="false" customHeight="false" hidden="false" ht="12.75" outlineLevel="0" r="102">
      <c r="A102" s="120" t="n">
        <v>40402</v>
      </c>
      <c r="I102" s="121"/>
      <c r="J102" s="122"/>
      <c r="K102" s="82"/>
      <c r="L102" s="82"/>
      <c r="M102" s="121"/>
      <c r="N102" s="121"/>
    </row>
    <row collapsed="false" customFormat="false" customHeight="false" hidden="false" ht="12.75" outlineLevel="0" r="103">
      <c r="A103" s="120" t="n">
        <v>40402</v>
      </c>
      <c r="I103" s="121"/>
      <c r="J103" s="122"/>
      <c r="K103" s="82"/>
      <c r="L103" s="82"/>
      <c r="M103" s="121"/>
      <c r="N103" s="121"/>
    </row>
    <row collapsed="false" customFormat="false" customHeight="false" hidden="false" ht="12.75" outlineLevel="0" r="104">
      <c r="A104" s="120" t="n">
        <v>40402</v>
      </c>
      <c r="I104" s="121"/>
      <c r="J104" s="122"/>
      <c r="K104" s="82"/>
      <c r="L104" s="82"/>
      <c r="M104" s="121"/>
      <c r="N104" s="121"/>
    </row>
    <row collapsed="false" customFormat="false" customHeight="false" hidden="false" ht="12.75" outlineLevel="0" r="105">
      <c r="A105" s="120" t="n">
        <v>40402</v>
      </c>
      <c r="I105" s="121"/>
      <c r="J105" s="122"/>
      <c r="K105" s="82"/>
      <c r="L105" s="82"/>
      <c r="M105" s="121"/>
      <c r="N105" s="121"/>
    </row>
    <row collapsed="false" customFormat="false" customHeight="false" hidden="false" ht="12.75" outlineLevel="0" r="106">
      <c r="A106" s="120" t="n">
        <v>40402</v>
      </c>
      <c r="I106" s="121"/>
      <c r="J106" s="122"/>
      <c r="K106" s="82"/>
      <c r="L106" s="82"/>
      <c r="M106" s="121"/>
      <c r="N106" s="121"/>
    </row>
    <row collapsed="false" customFormat="false" customHeight="false" hidden="false" ht="12.75" outlineLevel="0" r="107">
      <c r="A107" s="120" t="n">
        <v>40402</v>
      </c>
      <c r="I107" s="121"/>
      <c r="J107" s="122"/>
      <c r="K107" s="82"/>
      <c r="L107" s="82"/>
      <c r="M107" s="121"/>
      <c r="N107" s="121"/>
    </row>
    <row collapsed="false" customFormat="false" customHeight="false" hidden="false" ht="12.75" outlineLevel="0" r="108">
      <c r="A108" s="120" t="n">
        <v>40402</v>
      </c>
      <c r="I108" s="121"/>
      <c r="J108" s="122"/>
      <c r="K108" s="82"/>
      <c r="L108" s="82"/>
      <c r="M108" s="121"/>
      <c r="N108" s="121"/>
    </row>
    <row collapsed="false" customFormat="false" customHeight="false" hidden="false" ht="12.75" outlineLevel="0" r="109">
      <c r="A109" s="120" t="n">
        <v>40402</v>
      </c>
      <c r="I109" s="121"/>
      <c r="J109" s="122"/>
      <c r="K109" s="82"/>
      <c r="L109" s="82"/>
      <c r="M109" s="121"/>
      <c r="N109" s="121"/>
    </row>
    <row collapsed="false" customFormat="false" customHeight="false" hidden="false" ht="12.75" outlineLevel="0" r="110">
      <c r="A110" s="120" t="n">
        <v>40402</v>
      </c>
      <c r="I110" s="121"/>
      <c r="J110" s="122"/>
      <c r="K110" s="82"/>
      <c r="L110" s="82"/>
      <c r="M110" s="121"/>
      <c r="N110" s="121"/>
    </row>
    <row collapsed="false" customFormat="false" customHeight="false" hidden="false" ht="12.75" outlineLevel="0" r="111">
      <c r="A111" s="120" t="n">
        <v>40402</v>
      </c>
      <c r="I111" s="121"/>
      <c r="J111" s="122"/>
      <c r="K111" s="82"/>
      <c r="L111" s="82"/>
      <c r="M111" s="121"/>
      <c r="N111" s="121"/>
    </row>
    <row collapsed="false" customFormat="false" customHeight="false" hidden="false" ht="12.75" outlineLevel="0" r="112">
      <c r="A112" s="120" t="n">
        <v>40402</v>
      </c>
      <c r="I112" s="121"/>
      <c r="J112" s="122"/>
      <c r="K112" s="82"/>
      <c r="L112" s="82"/>
      <c r="M112" s="121"/>
      <c r="N112" s="121"/>
    </row>
    <row collapsed="false" customFormat="false" customHeight="false" hidden="false" ht="12.75" outlineLevel="0" r="113">
      <c r="A113" s="120" t="n">
        <v>40402</v>
      </c>
      <c r="I113" s="121"/>
      <c r="J113" s="122"/>
      <c r="K113" s="82"/>
      <c r="L113" s="82"/>
      <c r="M113" s="121"/>
      <c r="N113" s="121"/>
    </row>
    <row collapsed="false" customFormat="false" customHeight="false" hidden="false" ht="12.75" outlineLevel="0" r="114">
      <c r="A114" s="120" t="n">
        <v>40402</v>
      </c>
      <c r="I114" s="121"/>
      <c r="J114" s="122"/>
      <c r="K114" s="82"/>
      <c r="L114" s="82"/>
      <c r="M114" s="121"/>
      <c r="N114" s="121"/>
    </row>
    <row collapsed="false" customFormat="false" customHeight="false" hidden="false" ht="12.75" outlineLevel="0" r="115">
      <c r="A115" s="120" t="n">
        <v>40402</v>
      </c>
      <c r="I115" s="121"/>
      <c r="J115" s="122"/>
      <c r="K115" s="82"/>
      <c r="L115" s="82"/>
      <c r="M115" s="121"/>
      <c r="N115" s="121"/>
    </row>
    <row collapsed="false" customFormat="false" customHeight="false" hidden="false" ht="12.75" outlineLevel="0" r="116">
      <c r="A116" s="120" t="n">
        <v>40402</v>
      </c>
      <c r="I116" s="121"/>
      <c r="J116" s="122"/>
      <c r="K116" s="82"/>
      <c r="L116" s="82"/>
      <c r="M116" s="121"/>
      <c r="N116" s="121"/>
    </row>
    <row collapsed="false" customFormat="false" customHeight="false" hidden="false" ht="12.75" outlineLevel="0" r="117">
      <c r="A117" s="120" t="n">
        <v>40402</v>
      </c>
      <c r="I117" s="121"/>
      <c r="J117" s="122"/>
      <c r="K117" s="82"/>
      <c r="L117" s="82"/>
      <c r="M117" s="121"/>
      <c r="N117" s="121"/>
    </row>
    <row collapsed="false" customFormat="false" customHeight="false" hidden="false" ht="12.75" outlineLevel="0" r="118">
      <c r="A118" s="120" t="n">
        <v>40402</v>
      </c>
      <c r="I118" s="121"/>
      <c r="J118" s="122"/>
      <c r="K118" s="82"/>
      <c r="L118" s="82"/>
      <c r="M118" s="121"/>
      <c r="N118" s="121"/>
    </row>
    <row collapsed="false" customFormat="false" customHeight="false" hidden="false" ht="12.75" outlineLevel="0" r="119">
      <c r="A119" s="120" t="n">
        <v>40402</v>
      </c>
      <c r="I119" s="121"/>
      <c r="J119" s="122"/>
      <c r="K119" s="82"/>
      <c r="L119" s="82"/>
      <c r="M119" s="121"/>
      <c r="N119" s="121"/>
    </row>
    <row collapsed="false" customFormat="false" customHeight="false" hidden="false" ht="12.75" outlineLevel="0" r="120">
      <c r="A120" s="120" t="n">
        <v>40402</v>
      </c>
      <c r="I120" s="121"/>
      <c r="J120" s="122"/>
      <c r="K120" s="82"/>
      <c r="L120" s="82"/>
      <c r="M120" s="121"/>
      <c r="N120" s="121"/>
    </row>
    <row collapsed="false" customFormat="false" customHeight="false" hidden="false" ht="12.75" outlineLevel="0" r="121">
      <c r="A121" s="120" t="n">
        <v>40402</v>
      </c>
      <c r="I121" s="121"/>
      <c r="J121" s="122"/>
      <c r="K121" s="82"/>
      <c r="L121" s="82"/>
      <c r="M121" s="121"/>
      <c r="N121" s="121"/>
    </row>
    <row collapsed="false" customFormat="false" customHeight="false" hidden="false" ht="12.75" outlineLevel="0" r="122">
      <c r="A122" s="120" t="n">
        <v>40402</v>
      </c>
      <c r="I122" s="121"/>
      <c r="J122" s="122"/>
      <c r="K122" s="82"/>
      <c r="L122" s="82"/>
      <c r="M122" s="121"/>
      <c r="N122" s="121"/>
    </row>
    <row collapsed="false" customFormat="false" customHeight="false" hidden="false" ht="12.75" outlineLevel="0" r="123">
      <c r="A123" s="120" t="n">
        <v>40402</v>
      </c>
      <c r="I123" s="121"/>
      <c r="J123" s="122"/>
      <c r="K123" s="82"/>
      <c r="L123" s="82"/>
      <c r="M123" s="121"/>
      <c r="N123" s="121"/>
    </row>
    <row collapsed="false" customFormat="false" customHeight="false" hidden="false" ht="12.75" outlineLevel="0" r="124">
      <c r="A124" s="120" t="n">
        <v>40402</v>
      </c>
      <c r="I124" s="121"/>
      <c r="J124" s="122"/>
      <c r="K124" s="82"/>
      <c r="L124" s="82"/>
      <c r="M124" s="121"/>
      <c r="N124" s="121"/>
    </row>
    <row collapsed="false" customFormat="false" customHeight="false" hidden="false" ht="12.75" outlineLevel="0" r="125">
      <c r="A125" s="120" t="n">
        <v>40402</v>
      </c>
      <c r="I125" s="121"/>
      <c r="J125" s="122"/>
      <c r="K125" s="82"/>
      <c r="L125" s="82"/>
      <c r="M125" s="121"/>
      <c r="N125" s="121"/>
    </row>
    <row collapsed="false" customFormat="false" customHeight="false" hidden="false" ht="12.75" outlineLevel="0" r="126">
      <c r="A126" s="120" t="n">
        <v>40402</v>
      </c>
      <c r="I126" s="121"/>
      <c r="J126" s="122"/>
      <c r="K126" s="82"/>
      <c r="L126" s="82"/>
      <c r="M126" s="121"/>
      <c r="N126" s="121"/>
    </row>
    <row collapsed="false" customFormat="false" customHeight="false" hidden="false" ht="12.75" outlineLevel="0" r="127">
      <c r="A127" s="120" t="n">
        <v>40402</v>
      </c>
      <c r="I127" s="121"/>
      <c r="J127" s="122"/>
      <c r="K127" s="82"/>
      <c r="L127" s="82"/>
      <c r="M127" s="121"/>
      <c r="N127" s="121"/>
    </row>
    <row collapsed="false" customFormat="false" customHeight="false" hidden="false" ht="12.75" outlineLevel="0" r="128">
      <c r="A128" s="120" t="n">
        <v>40402</v>
      </c>
      <c r="I128" s="121"/>
      <c r="J128" s="122"/>
      <c r="K128" s="82"/>
      <c r="L128" s="82"/>
      <c r="M128" s="121"/>
      <c r="N128" s="121"/>
    </row>
    <row collapsed="false" customFormat="false" customHeight="false" hidden="false" ht="12.75" outlineLevel="0" r="129">
      <c r="A129" s="120" t="n">
        <v>40402</v>
      </c>
      <c r="I129" s="121"/>
      <c r="J129" s="122"/>
      <c r="K129" s="82"/>
      <c r="L129" s="82"/>
      <c r="M129" s="121"/>
      <c r="N129" s="121"/>
    </row>
    <row collapsed="false" customFormat="false" customHeight="false" hidden="false" ht="12.75" outlineLevel="0" r="130">
      <c r="A130" s="120" t="n">
        <v>40402</v>
      </c>
      <c r="I130" s="121"/>
      <c r="J130" s="122"/>
      <c r="K130" s="82"/>
      <c r="L130" s="82"/>
      <c r="M130" s="121"/>
      <c r="N130" s="121"/>
    </row>
    <row collapsed="false" customFormat="false" customHeight="false" hidden="false" ht="12.75" outlineLevel="0" r="131">
      <c r="A131" s="120" t="n">
        <v>40402</v>
      </c>
      <c r="I131" s="121"/>
      <c r="J131" s="122"/>
      <c r="K131" s="82"/>
      <c r="L131" s="82"/>
      <c r="M131" s="121"/>
      <c r="N131" s="121"/>
    </row>
    <row collapsed="false" customFormat="false" customHeight="false" hidden="false" ht="12.75" outlineLevel="0" r="132">
      <c r="A132" s="120" t="n">
        <v>40402</v>
      </c>
      <c r="I132" s="121"/>
      <c r="J132" s="122"/>
      <c r="K132" s="82"/>
      <c r="L132" s="82"/>
      <c r="M132" s="121"/>
      <c r="N132" s="121"/>
    </row>
    <row collapsed="false" customFormat="false" customHeight="false" hidden="false" ht="12.75" outlineLevel="0" r="133">
      <c r="A133" s="120" t="n">
        <v>40402</v>
      </c>
      <c r="I133" s="121"/>
      <c r="J133" s="122"/>
      <c r="K133" s="82"/>
      <c r="L133" s="82"/>
      <c r="M133" s="121"/>
      <c r="N133" s="121"/>
    </row>
    <row collapsed="false" customFormat="false" customHeight="false" hidden="false" ht="12.75" outlineLevel="0" r="134">
      <c r="A134" s="120" t="n">
        <v>40402</v>
      </c>
      <c r="I134" s="121"/>
      <c r="J134" s="122"/>
      <c r="K134" s="82"/>
      <c r="L134" s="82"/>
      <c r="M134" s="121"/>
      <c r="N134" s="121"/>
    </row>
    <row collapsed="false" customFormat="false" customHeight="false" hidden="false" ht="12.75" outlineLevel="0" r="135">
      <c r="A135" s="120" t="n">
        <v>40402</v>
      </c>
      <c r="I135" s="121"/>
      <c r="J135" s="122"/>
      <c r="K135" s="82"/>
      <c r="L135" s="82"/>
      <c r="M135" s="121"/>
      <c r="N135" s="121"/>
    </row>
    <row collapsed="false" customFormat="false" customHeight="false" hidden="false" ht="12.75" outlineLevel="0" r="136">
      <c r="A136" s="120" t="n">
        <v>40402</v>
      </c>
      <c r="I136" s="121"/>
      <c r="J136" s="122"/>
      <c r="K136" s="82"/>
      <c r="L136" s="82"/>
      <c r="M136" s="121"/>
      <c r="N136" s="121"/>
    </row>
    <row collapsed="false" customFormat="false" customHeight="false" hidden="false" ht="12.75" outlineLevel="0" r="137">
      <c r="A137" s="120" t="n">
        <v>40402</v>
      </c>
      <c r="I137" s="121"/>
      <c r="J137" s="122"/>
      <c r="K137" s="82"/>
      <c r="L137" s="82"/>
      <c r="M137" s="121"/>
      <c r="N137" s="121"/>
    </row>
    <row collapsed="false" customFormat="false" customHeight="false" hidden="false" ht="12.75" outlineLevel="0" r="138">
      <c r="A138" s="120" t="n">
        <v>40402</v>
      </c>
      <c r="I138" s="121"/>
      <c r="J138" s="122"/>
      <c r="K138" s="82"/>
      <c r="L138" s="82"/>
      <c r="M138" s="121"/>
      <c r="N138" s="121"/>
    </row>
    <row collapsed="false" customFormat="false" customHeight="false" hidden="false" ht="12.75" outlineLevel="0" r="139">
      <c r="A139" s="120" t="n">
        <v>40402</v>
      </c>
      <c r="I139" s="121"/>
      <c r="J139" s="122"/>
      <c r="K139" s="82"/>
      <c r="L139" s="82"/>
      <c r="M139" s="121"/>
      <c r="N139" s="121"/>
    </row>
    <row collapsed="false" customFormat="false" customHeight="false" hidden="false" ht="12.75" outlineLevel="0" r="140">
      <c r="A140" s="120" t="n">
        <v>40402</v>
      </c>
      <c r="I140" s="121"/>
      <c r="J140" s="122"/>
      <c r="K140" s="82"/>
      <c r="L140" s="82"/>
      <c r="M140" s="121"/>
      <c r="N140" s="121"/>
    </row>
    <row collapsed="false" customFormat="false" customHeight="false" hidden="false" ht="12.75" outlineLevel="0" r="141">
      <c r="A141" s="120" t="n">
        <v>40402</v>
      </c>
      <c r="I141" s="121"/>
      <c r="J141" s="122"/>
      <c r="K141" s="82"/>
      <c r="L141" s="82"/>
      <c r="M141" s="121"/>
      <c r="N141" s="121"/>
    </row>
    <row collapsed="false" customFormat="false" customHeight="false" hidden="false" ht="12.75" outlineLevel="0" r="142">
      <c r="A142" s="120" t="n">
        <v>40402</v>
      </c>
      <c r="I142" s="121"/>
      <c r="J142" s="122"/>
      <c r="K142" s="82"/>
      <c r="L142" s="82"/>
      <c r="M142" s="121"/>
      <c r="N142" s="121"/>
    </row>
    <row collapsed="false" customFormat="false" customHeight="false" hidden="false" ht="12.75" outlineLevel="0" r="143">
      <c r="A143" s="120" t="n">
        <v>40402</v>
      </c>
      <c r="I143" s="121"/>
      <c r="J143" s="122"/>
      <c r="K143" s="82"/>
      <c r="L143" s="82"/>
      <c r="M143" s="121"/>
      <c r="N143" s="121"/>
    </row>
    <row collapsed="false" customFormat="false" customHeight="false" hidden="false" ht="12.75" outlineLevel="0" r="144">
      <c r="A144" s="120" t="n">
        <v>40402</v>
      </c>
      <c r="I144" s="121"/>
      <c r="J144" s="122"/>
      <c r="K144" s="82"/>
      <c r="L144" s="82"/>
      <c r="M144" s="121"/>
      <c r="N144" s="121"/>
    </row>
    <row collapsed="false" customFormat="false" customHeight="false" hidden="false" ht="12.75" outlineLevel="0" r="145">
      <c r="A145" s="120" t="n">
        <v>40402</v>
      </c>
      <c r="I145" s="121"/>
      <c r="J145" s="122"/>
      <c r="K145" s="82"/>
      <c r="L145" s="82"/>
      <c r="M145" s="121"/>
      <c r="N145" s="121"/>
    </row>
    <row collapsed="false" customFormat="false" customHeight="false" hidden="false" ht="12.75" outlineLevel="0" r="146">
      <c r="A146" s="120" t="n">
        <v>40402</v>
      </c>
      <c r="I146" s="121"/>
      <c r="J146" s="122"/>
      <c r="K146" s="82"/>
      <c r="L146" s="82"/>
      <c r="M146" s="121"/>
      <c r="N146" s="121"/>
    </row>
    <row collapsed="false" customFormat="false" customHeight="false" hidden="false" ht="12.75" outlineLevel="0" r="147">
      <c r="A147" s="120" t="n">
        <v>40402</v>
      </c>
      <c r="I147" s="121"/>
      <c r="J147" s="122"/>
      <c r="K147" s="82"/>
      <c r="L147" s="82"/>
      <c r="M147" s="121"/>
      <c r="N147" s="121"/>
    </row>
    <row collapsed="false" customFormat="false" customHeight="false" hidden="false" ht="12.75" outlineLevel="0" r="148">
      <c r="A148" s="120" t="n">
        <v>40402</v>
      </c>
      <c r="I148" s="121"/>
      <c r="J148" s="122"/>
      <c r="K148" s="82"/>
      <c r="L148" s="82"/>
      <c r="M148" s="121"/>
      <c r="N148" s="121"/>
    </row>
    <row collapsed="false" customFormat="false" customHeight="false" hidden="false" ht="12.75" outlineLevel="0" r="149">
      <c r="A149" s="120" t="n">
        <v>40402</v>
      </c>
      <c r="I149" s="121"/>
      <c r="J149" s="122"/>
      <c r="K149" s="82"/>
      <c r="L149" s="82"/>
      <c r="M149" s="121"/>
      <c r="N149" s="121"/>
    </row>
    <row collapsed="false" customFormat="false" customHeight="false" hidden="false" ht="12.75" outlineLevel="0" r="150">
      <c r="A150" s="120" t="n">
        <v>40402</v>
      </c>
      <c r="I150" s="121"/>
      <c r="J150" s="122"/>
      <c r="K150" s="82"/>
      <c r="L150" s="82"/>
      <c r="M150" s="121"/>
      <c r="N150" s="121"/>
    </row>
    <row collapsed="false" customFormat="false" customHeight="false" hidden="false" ht="12.75" outlineLevel="0" r="151">
      <c r="A151" s="120" t="n">
        <v>40402</v>
      </c>
      <c r="I151" s="121"/>
      <c r="J151" s="122"/>
      <c r="K151" s="82"/>
      <c r="L151" s="82"/>
      <c r="M151" s="121"/>
      <c r="N151" s="121"/>
    </row>
    <row collapsed="false" customFormat="false" customHeight="false" hidden="false" ht="12.75" outlineLevel="0" r="152">
      <c r="A152" s="120" t="n">
        <v>40402</v>
      </c>
      <c r="I152" s="121"/>
      <c r="J152" s="122"/>
      <c r="K152" s="82"/>
      <c r="L152" s="82"/>
      <c r="M152" s="121"/>
      <c r="N152" s="121"/>
    </row>
    <row collapsed="false" customFormat="false" customHeight="false" hidden="false" ht="12.75" outlineLevel="0" r="153">
      <c r="A153" s="120" t="n">
        <v>40402</v>
      </c>
      <c r="I153" s="121"/>
      <c r="J153" s="122"/>
      <c r="K153" s="82"/>
      <c r="L153" s="82"/>
      <c r="M153" s="121"/>
      <c r="N153" s="121"/>
    </row>
    <row collapsed="false" customFormat="false" customHeight="false" hidden="false" ht="12.75" outlineLevel="0" r="154">
      <c r="A154" s="120" t="n">
        <v>40402</v>
      </c>
      <c r="I154" s="121"/>
      <c r="J154" s="122"/>
      <c r="K154" s="82"/>
      <c r="L154" s="82"/>
      <c r="M154" s="121"/>
      <c r="N154" s="121"/>
    </row>
    <row collapsed="false" customFormat="false" customHeight="false" hidden="false" ht="12.75" outlineLevel="0" r="155">
      <c r="A155" s="120" t="n">
        <v>40402</v>
      </c>
      <c r="I155" s="121"/>
      <c r="J155" s="122"/>
      <c r="K155" s="82"/>
      <c r="L155" s="82"/>
      <c r="M155" s="121"/>
      <c r="N155" s="121"/>
    </row>
    <row collapsed="false" customFormat="false" customHeight="false" hidden="false" ht="12.75" outlineLevel="0" r="156">
      <c r="A156" s="120" t="n">
        <v>40402</v>
      </c>
      <c r="I156" s="121"/>
      <c r="J156" s="122"/>
      <c r="K156" s="82"/>
      <c r="L156" s="82"/>
      <c r="M156" s="121"/>
      <c r="N156" s="121"/>
    </row>
    <row collapsed="false" customFormat="false" customHeight="false" hidden="false" ht="12.75" outlineLevel="0" r="157">
      <c r="A157" s="120" t="n">
        <v>40402</v>
      </c>
      <c r="I157" s="121"/>
      <c r="J157" s="122"/>
      <c r="K157" s="82"/>
      <c r="L157" s="82"/>
      <c r="M157" s="121"/>
      <c r="N157" s="121"/>
    </row>
    <row collapsed="false" customFormat="false" customHeight="false" hidden="false" ht="12.75" outlineLevel="0" r="158">
      <c r="A158" s="120" t="n">
        <v>40402</v>
      </c>
      <c r="I158" s="121"/>
      <c r="J158" s="122"/>
      <c r="K158" s="82"/>
      <c r="L158" s="82"/>
      <c r="M158" s="121"/>
      <c r="N158" s="121"/>
    </row>
    <row collapsed="false" customFormat="false" customHeight="false" hidden="false" ht="12.75" outlineLevel="0" r="159">
      <c r="A159" s="120" t="n">
        <v>40402</v>
      </c>
      <c r="I159" s="121"/>
      <c r="J159" s="122"/>
      <c r="K159" s="82"/>
      <c r="L159" s="82"/>
      <c r="M159" s="121"/>
      <c r="N159" s="121"/>
    </row>
    <row collapsed="false" customFormat="false" customHeight="false" hidden="false" ht="12.75" outlineLevel="0" r="160">
      <c r="A160" s="120" t="n">
        <v>40402</v>
      </c>
      <c r="I160" s="121"/>
      <c r="J160" s="122"/>
      <c r="K160" s="82"/>
      <c r="L160" s="82"/>
      <c r="M160" s="121"/>
      <c r="N160" s="121"/>
    </row>
    <row collapsed="false" customFormat="false" customHeight="false" hidden="false" ht="12.75" outlineLevel="0" r="161">
      <c r="A161" s="120" t="n">
        <v>40402</v>
      </c>
      <c r="I161" s="121"/>
      <c r="J161" s="122"/>
      <c r="K161" s="82"/>
      <c r="L161" s="82"/>
      <c r="M161" s="121"/>
      <c r="N161" s="121"/>
    </row>
    <row collapsed="false" customFormat="false" customHeight="false" hidden="false" ht="12.75" outlineLevel="0" r="162">
      <c r="A162" s="120" t="n">
        <v>40402</v>
      </c>
      <c r="I162" s="121"/>
      <c r="J162" s="122"/>
      <c r="K162" s="82"/>
      <c r="L162" s="82"/>
      <c r="M162" s="121"/>
      <c r="N162" s="121"/>
    </row>
    <row collapsed="false" customFormat="false" customHeight="false" hidden="false" ht="12.75" outlineLevel="0" r="163">
      <c r="A163" s="120" t="n">
        <v>40402</v>
      </c>
      <c r="I163" s="121"/>
      <c r="J163" s="122"/>
      <c r="K163" s="82"/>
      <c r="L163" s="82"/>
      <c r="M163" s="121"/>
      <c r="N163" s="121"/>
    </row>
    <row collapsed="false" customFormat="false" customHeight="false" hidden="false" ht="12.75" outlineLevel="0" r="164">
      <c r="A164" s="120" t="n">
        <v>40402</v>
      </c>
      <c r="I164" s="121"/>
      <c r="J164" s="122"/>
      <c r="K164" s="82"/>
      <c r="L164" s="82"/>
      <c r="M164" s="121"/>
      <c r="N164" s="121"/>
    </row>
    <row collapsed="false" customFormat="false" customHeight="false" hidden="false" ht="12.75" outlineLevel="0" r="165">
      <c r="A165" s="120" t="n">
        <v>40402</v>
      </c>
      <c r="I165" s="121"/>
      <c r="J165" s="122"/>
      <c r="K165" s="82"/>
      <c r="L165" s="82"/>
      <c r="M165" s="121"/>
      <c r="N165" s="121"/>
    </row>
    <row collapsed="false" customFormat="false" customHeight="false" hidden="false" ht="12.75" outlineLevel="0" r="166">
      <c r="A166" s="120" t="n">
        <v>40402</v>
      </c>
      <c r="I166" s="121"/>
      <c r="J166" s="122"/>
      <c r="K166" s="82"/>
      <c r="L166" s="82"/>
      <c r="M166" s="121"/>
      <c r="N166" s="121"/>
    </row>
    <row collapsed="false" customFormat="false" customHeight="false" hidden="false" ht="12.75" outlineLevel="0" r="167">
      <c r="A167" s="120" t="n">
        <v>40402</v>
      </c>
      <c r="I167" s="121"/>
      <c r="J167" s="122"/>
      <c r="K167" s="82"/>
      <c r="L167" s="82"/>
      <c r="M167" s="121"/>
      <c r="N167" s="121"/>
    </row>
    <row collapsed="false" customFormat="false" customHeight="false" hidden="false" ht="12.75" outlineLevel="0" r="168">
      <c r="A168" s="120" t="n">
        <v>40402</v>
      </c>
      <c r="I168" s="121"/>
      <c r="J168" s="122"/>
      <c r="K168" s="82"/>
      <c r="L168" s="82"/>
      <c r="M168" s="121"/>
      <c r="N168" s="121"/>
    </row>
    <row collapsed="false" customFormat="false" customHeight="false" hidden="false" ht="12.75" outlineLevel="0" r="169">
      <c r="A169" s="120" t="n">
        <v>40402</v>
      </c>
      <c r="I169" s="121"/>
      <c r="J169" s="122"/>
      <c r="K169" s="82"/>
      <c r="L169" s="82"/>
      <c r="M169" s="121"/>
      <c r="N169" s="121"/>
    </row>
    <row collapsed="false" customFormat="false" customHeight="false" hidden="false" ht="12.75" outlineLevel="0" r="170">
      <c r="A170" s="120" t="n">
        <v>40402</v>
      </c>
      <c r="I170" s="121"/>
      <c r="J170" s="122"/>
      <c r="K170" s="82"/>
      <c r="L170" s="82"/>
      <c r="M170" s="121"/>
      <c r="N170" s="121"/>
    </row>
    <row collapsed="false" customFormat="false" customHeight="false" hidden="false" ht="12.75" outlineLevel="0" r="171">
      <c r="A171" s="120" t="n">
        <v>40402</v>
      </c>
      <c r="I171" s="121"/>
      <c r="J171" s="122"/>
      <c r="K171" s="82"/>
      <c r="L171" s="82"/>
      <c r="M171" s="121"/>
      <c r="N171" s="121"/>
    </row>
    <row collapsed="false" customFormat="false" customHeight="false" hidden="false" ht="12.75" outlineLevel="0" r="172">
      <c r="A172" s="120" t="n">
        <v>40402</v>
      </c>
      <c r="I172" s="121"/>
      <c r="J172" s="122"/>
      <c r="K172" s="82"/>
      <c r="L172" s="82"/>
      <c r="M172" s="121"/>
      <c r="N172" s="121"/>
    </row>
    <row collapsed="false" customFormat="false" customHeight="false" hidden="false" ht="12.75" outlineLevel="0" r="173">
      <c r="A173" s="120" t="n">
        <v>40402</v>
      </c>
      <c r="I173" s="121"/>
      <c r="J173" s="122"/>
      <c r="K173" s="82"/>
      <c r="L173" s="82"/>
      <c r="M173" s="121"/>
      <c r="N173" s="121"/>
    </row>
    <row collapsed="false" customFormat="false" customHeight="false" hidden="false" ht="12.75" outlineLevel="0" r="174">
      <c r="A174" s="120" t="n">
        <v>40402</v>
      </c>
      <c r="I174" s="121"/>
      <c r="J174" s="122"/>
      <c r="K174" s="82"/>
      <c r="L174" s="82"/>
      <c r="M174" s="121"/>
      <c r="N174" s="121"/>
    </row>
    <row collapsed="false" customFormat="false" customHeight="false" hidden="false" ht="12.75" outlineLevel="0" r="175">
      <c r="A175" s="120" t="n">
        <v>40402</v>
      </c>
      <c r="I175" s="121"/>
      <c r="J175" s="122"/>
      <c r="K175" s="82"/>
      <c r="L175" s="82"/>
      <c r="M175" s="121"/>
      <c r="N175" s="121"/>
    </row>
    <row collapsed="false" customFormat="false" customHeight="false" hidden="false" ht="12.75" outlineLevel="0" r="176">
      <c r="A176" s="120" t="n">
        <v>40402</v>
      </c>
      <c r="I176" s="121"/>
      <c r="J176" s="122"/>
      <c r="K176" s="82"/>
      <c r="L176" s="82"/>
      <c r="M176" s="121"/>
      <c r="N176" s="121"/>
    </row>
    <row collapsed="false" customFormat="false" customHeight="false" hidden="false" ht="12.75" outlineLevel="0" r="177">
      <c r="A177" s="120" t="n">
        <v>40402</v>
      </c>
      <c r="I177" s="121"/>
      <c r="J177" s="122"/>
      <c r="K177" s="82"/>
      <c r="L177" s="82"/>
      <c r="M177" s="121"/>
      <c r="N177" s="121"/>
    </row>
    <row collapsed="false" customFormat="false" customHeight="false" hidden="false" ht="12.75" outlineLevel="0" r="178">
      <c r="A178" s="120" t="n">
        <v>40402</v>
      </c>
      <c r="I178" s="121"/>
      <c r="J178" s="122"/>
      <c r="K178" s="82"/>
      <c r="L178" s="82"/>
      <c r="M178" s="121"/>
      <c r="N178" s="121"/>
    </row>
    <row collapsed="false" customFormat="false" customHeight="false" hidden="false" ht="12.75" outlineLevel="0" r="179">
      <c r="A179" s="120" t="n">
        <v>40402</v>
      </c>
      <c r="I179" s="121"/>
      <c r="J179" s="122"/>
      <c r="K179" s="82"/>
      <c r="L179" s="82"/>
      <c r="M179" s="121"/>
      <c r="N179" s="121"/>
    </row>
    <row collapsed="false" customFormat="false" customHeight="false" hidden="false" ht="12.75" outlineLevel="0" r="180">
      <c r="A180" s="120" t="n">
        <v>40402</v>
      </c>
      <c r="I180" s="121"/>
      <c r="J180" s="122"/>
      <c r="K180" s="82"/>
      <c r="L180" s="82"/>
      <c r="M180" s="121"/>
      <c r="N180" s="121"/>
    </row>
    <row collapsed="false" customFormat="false" customHeight="false" hidden="false" ht="12.75" outlineLevel="0" r="181">
      <c r="A181" s="120" t="n">
        <v>40402</v>
      </c>
      <c r="I181" s="121"/>
      <c r="J181" s="122"/>
      <c r="K181" s="82"/>
      <c r="L181" s="82"/>
      <c r="M181" s="121"/>
      <c r="N181" s="121"/>
    </row>
    <row collapsed="false" customFormat="false" customHeight="false" hidden="false" ht="12.75" outlineLevel="0" r="182">
      <c r="A182" s="120" t="n">
        <v>40402</v>
      </c>
      <c r="I182" s="121"/>
      <c r="J182" s="122"/>
      <c r="K182" s="82"/>
      <c r="L182" s="82"/>
      <c r="M182" s="121"/>
      <c r="N182" s="121"/>
    </row>
    <row collapsed="false" customFormat="false" customHeight="false" hidden="false" ht="12.75" outlineLevel="0" r="183">
      <c r="A183" s="120" t="n">
        <v>40402</v>
      </c>
      <c r="I183" s="121"/>
      <c r="J183" s="122"/>
      <c r="K183" s="82"/>
      <c r="L183" s="82"/>
      <c r="M183" s="121"/>
      <c r="N183" s="121"/>
    </row>
    <row collapsed="false" customFormat="false" customHeight="false" hidden="false" ht="12.75" outlineLevel="0" r="184">
      <c r="A184" s="120" t="n">
        <v>40402</v>
      </c>
      <c r="I184" s="121"/>
      <c r="J184" s="122"/>
      <c r="K184" s="82"/>
      <c r="L184" s="82"/>
      <c r="M184" s="121"/>
      <c r="N184" s="121"/>
    </row>
    <row collapsed="false" customFormat="false" customHeight="false" hidden="false" ht="12.75" outlineLevel="0" r="185">
      <c r="A185" s="120" t="n">
        <v>40402</v>
      </c>
      <c r="I185" s="121"/>
      <c r="J185" s="122"/>
      <c r="K185" s="82"/>
      <c r="L185" s="82"/>
      <c r="M185" s="121"/>
      <c r="N185" s="121"/>
    </row>
    <row collapsed="false" customFormat="false" customHeight="false" hidden="false" ht="12.75" outlineLevel="0" r="186">
      <c r="A186" s="120" t="n">
        <v>40402</v>
      </c>
      <c r="I186" s="121"/>
      <c r="J186" s="122"/>
      <c r="K186" s="82"/>
      <c r="L186" s="82"/>
      <c r="M186" s="121"/>
      <c r="N186" s="121"/>
    </row>
    <row collapsed="false" customFormat="false" customHeight="false" hidden="false" ht="12.75" outlineLevel="0" r="187">
      <c r="A187" s="120" t="n">
        <v>40402</v>
      </c>
      <c r="I187" s="121"/>
      <c r="J187" s="122"/>
      <c r="K187" s="82"/>
      <c r="L187" s="82"/>
      <c r="M187" s="121"/>
      <c r="N187" s="121"/>
    </row>
    <row collapsed="false" customFormat="false" customHeight="false" hidden="false" ht="12.75" outlineLevel="0" r="188">
      <c r="A188" s="120" t="n">
        <v>40402</v>
      </c>
      <c r="I188" s="121"/>
      <c r="J188" s="122"/>
      <c r="K188" s="82"/>
      <c r="L188" s="82"/>
      <c r="M188" s="121"/>
      <c r="N188" s="121"/>
    </row>
    <row collapsed="false" customFormat="false" customHeight="false" hidden="false" ht="12.75" outlineLevel="0" r="189">
      <c r="A189" s="120" t="n">
        <v>40402</v>
      </c>
      <c r="I189" s="121"/>
      <c r="J189" s="122"/>
      <c r="K189" s="82"/>
      <c r="L189" s="82"/>
      <c r="M189" s="121"/>
      <c r="N189" s="121"/>
    </row>
    <row collapsed="false" customFormat="false" customHeight="false" hidden="false" ht="12.75" outlineLevel="0" r="190">
      <c r="A190" s="120" t="n">
        <v>40402</v>
      </c>
      <c r="I190" s="121"/>
      <c r="J190" s="122"/>
      <c r="K190" s="82"/>
      <c r="L190" s="82"/>
      <c r="M190" s="121"/>
      <c r="N190" s="121"/>
    </row>
    <row collapsed="false" customFormat="false" customHeight="false" hidden="false" ht="12.75" outlineLevel="0" r="191">
      <c r="A191" s="120" t="n">
        <v>40402</v>
      </c>
      <c r="I191" s="121"/>
      <c r="J191" s="122"/>
      <c r="K191" s="82"/>
      <c r="L191" s="82"/>
      <c r="M191" s="121"/>
      <c r="N191" s="121"/>
    </row>
    <row collapsed="false" customFormat="false" customHeight="false" hidden="false" ht="12.75" outlineLevel="0" r="192">
      <c r="A192" s="120" t="n">
        <v>40402</v>
      </c>
      <c r="I192" s="121"/>
      <c r="J192" s="122"/>
      <c r="K192" s="82"/>
      <c r="L192" s="82"/>
      <c r="M192" s="121"/>
      <c r="N192" s="121"/>
    </row>
    <row collapsed="false" customFormat="false" customHeight="false" hidden="false" ht="12.75" outlineLevel="0" r="193">
      <c r="A193" s="120" t="n">
        <v>40402</v>
      </c>
      <c r="I193" s="121"/>
      <c r="J193" s="122"/>
      <c r="K193" s="82"/>
      <c r="L193" s="82"/>
      <c r="M193" s="121"/>
      <c r="N193" s="121"/>
    </row>
    <row collapsed="false" customFormat="false" customHeight="false" hidden="false" ht="12.75" outlineLevel="0" r="194">
      <c r="A194" s="120" t="n">
        <v>40402</v>
      </c>
      <c r="I194" s="121"/>
      <c r="J194" s="122"/>
      <c r="K194" s="82"/>
      <c r="L194" s="82"/>
      <c r="M194" s="121"/>
      <c r="N194" s="121"/>
    </row>
    <row collapsed="false" customFormat="false" customHeight="false" hidden="false" ht="12.75" outlineLevel="0" r="195">
      <c r="A195" s="120" t="n">
        <v>40402</v>
      </c>
      <c r="I195" s="121"/>
      <c r="J195" s="122"/>
      <c r="K195" s="82"/>
      <c r="L195" s="82"/>
      <c r="M195" s="121"/>
      <c r="N195" s="121"/>
    </row>
    <row collapsed="false" customFormat="false" customHeight="false" hidden="false" ht="12.75" outlineLevel="0" r="196">
      <c r="A196" s="120" t="n">
        <v>40402</v>
      </c>
      <c r="I196" s="121"/>
      <c r="J196" s="122"/>
      <c r="K196" s="82"/>
      <c r="L196" s="82"/>
      <c r="M196" s="121"/>
      <c r="N196" s="121"/>
    </row>
    <row collapsed="false" customFormat="false" customHeight="false" hidden="false" ht="12.75" outlineLevel="0" r="197">
      <c r="A197" s="120" t="n">
        <v>40402</v>
      </c>
      <c r="I197" s="121"/>
      <c r="J197" s="122"/>
      <c r="K197" s="82"/>
      <c r="L197" s="82"/>
      <c r="M197" s="121"/>
      <c r="N197" s="121"/>
    </row>
    <row collapsed="false" customFormat="false" customHeight="false" hidden="false" ht="12.75" outlineLevel="0" r="198">
      <c r="A198" s="120" t="n">
        <v>40402</v>
      </c>
      <c r="I198" s="121"/>
      <c r="J198" s="122"/>
      <c r="K198" s="82"/>
      <c r="L198" s="82"/>
      <c r="M198" s="121"/>
      <c r="N198" s="121"/>
    </row>
    <row collapsed="false" customFormat="false" customHeight="false" hidden="false" ht="12.75" outlineLevel="0" r="199">
      <c r="A199" s="120" t="n">
        <v>40402</v>
      </c>
      <c r="I199" s="121"/>
      <c r="J199" s="122"/>
      <c r="K199" s="82"/>
      <c r="L199" s="82"/>
      <c r="M199" s="121"/>
      <c r="N199" s="121"/>
    </row>
    <row collapsed="false" customFormat="false" customHeight="false" hidden="false" ht="12.75" outlineLevel="0" r="200">
      <c r="A200" s="120" t="n">
        <v>40402</v>
      </c>
      <c r="I200" s="121"/>
      <c r="J200" s="122"/>
      <c r="K200" s="82"/>
      <c r="L200" s="82"/>
      <c r="M200" s="121"/>
      <c r="N200" s="121"/>
    </row>
    <row collapsed="false" customFormat="false" customHeight="false" hidden="false" ht="12.75" outlineLevel="0" r="201">
      <c r="A201" s="120" t="n">
        <v>40402</v>
      </c>
      <c r="I201" s="121"/>
      <c r="J201" s="122"/>
      <c r="K201" s="82"/>
      <c r="L201" s="82"/>
      <c r="M201" s="121"/>
      <c r="N201" s="121"/>
    </row>
    <row collapsed="false" customFormat="false" customHeight="false" hidden="false" ht="12.75" outlineLevel="0" r="202">
      <c r="A202" s="120" t="n">
        <v>40402</v>
      </c>
      <c r="I202" s="121"/>
      <c r="J202" s="122"/>
      <c r="K202" s="82"/>
      <c r="L202" s="82"/>
      <c r="M202" s="121"/>
      <c r="N202" s="121"/>
    </row>
    <row collapsed="false" customFormat="false" customHeight="false" hidden="false" ht="12.75" outlineLevel="0" r="203">
      <c r="A203" s="120" t="n">
        <v>40402</v>
      </c>
      <c r="I203" s="121"/>
      <c r="J203" s="122"/>
      <c r="K203" s="82"/>
      <c r="L203" s="82"/>
      <c r="M203" s="121"/>
      <c r="N203" s="121"/>
    </row>
    <row collapsed="false" customFormat="false" customHeight="false" hidden="false" ht="12.75" outlineLevel="0" r="204">
      <c r="A204" s="120" t="n">
        <v>40402</v>
      </c>
      <c r="I204" s="121"/>
      <c r="J204" s="122"/>
      <c r="K204" s="82"/>
      <c r="L204" s="82"/>
      <c r="M204" s="121"/>
      <c r="N204" s="121"/>
    </row>
    <row collapsed="false" customFormat="false" customHeight="false" hidden="false" ht="12.75" outlineLevel="0" r="205">
      <c r="A205" s="120" t="n">
        <v>40402</v>
      </c>
      <c r="I205" s="121"/>
      <c r="J205" s="122"/>
      <c r="K205" s="82"/>
      <c r="L205" s="82"/>
      <c r="M205" s="121"/>
      <c r="N205" s="121"/>
    </row>
    <row collapsed="false" customFormat="false" customHeight="false" hidden="false" ht="12.75" outlineLevel="0" r="206">
      <c r="A206" s="120" t="n">
        <v>40402</v>
      </c>
      <c r="I206" s="121"/>
      <c r="J206" s="122"/>
      <c r="K206" s="82"/>
      <c r="L206" s="82"/>
      <c r="M206" s="121"/>
      <c r="N206" s="121"/>
    </row>
    <row collapsed="false" customFormat="false" customHeight="false" hidden="false" ht="12.75" outlineLevel="0" r="207">
      <c r="A207" s="120" t="n">
        <v>40402</v>
      </c>
      <c r="I207" s="121"/>
      <c r="J207" s="122"/>
      <c r="K207" s="82"/>
      <c r="L207" s="82"/>
      <c r="M207" s="121"/>
      <c r="N207" s="121"/>
    </row>
    <row collapsed="false" customFormat="false" customHeight="false" hidden="false" ht="12.75" outlineLevel="0" r="208">
      <c r="A208" s="120" t="n">
        <v>40402</v>
      </c>
      <c r="I208" s="121"/>
      <c r="J208" s="122"/>
      <c r="K208" s="82"/>
      <c r="L208" s="82"/>
      <c r="M208" s="121"/>
      <c r="N208" s="121"/>
    </row>
    <row collapsed="false" customFormat="false" customHeight="false" hidden="false" ht="12.75" outlineLevel="0" r="209">
      <c r="A209" s="120" t="n">
        <v>40402</v>
      </c>
      <c r="I209" s="121"/>
      <c r="J209" s="122"/>
      <c r="K209" s="82"/>
      <c r="L209" s="82"/>
      <c r="M209" s="121"/>
      <c r="N209" s="121"/>
    </row>
    <row collapsed="false" customFormat="false" customHeight="false" hidden="false" ht="12.75" outlineLevel="0" r="210">
      <c r="A210" s="120" t="n">
        <v>40402</v>
      </c>
      <c r="I210" s="121"/>
      <c r="J210" s="122"/>
      <c r="K210" s="82"/>
      <c r="L210" s="82"/>
      <c r="M210" s="121"/>
      <c r="N210" s="121"/>
    </row>
    <row collapsed="false" customFormat="false" customHeight="false" hidden="false" ht="12.75" outlineLevel="0" r="211">
      <c r="A211" s="120" t="n">
        <v>40402</v>
      </c>
      <c r="I211" s="121"/>
      <c r="J211" s="122"/>
      <c r="K211" s="82"/>
      <c r="L211" s="82"/>
      <c r="M211" s="121"/>
      <c r="N211" s="121"/>
    </row>
    <row collapsed="false" customFormat="false" customHeight="false" hidden="false" ht="12.75" outlineLevel="0" r="212">
      <c r="A212" s="120" t="n">
        <v>40402</v>
      </c>
      <c r="I212" s="121"/>
      <c r="J212" s="122"/>
      <c r="K212" s="82"/>
      <c r="L212" s="82"/>
      <c r="M212" s="121"/>
      <c r="N212" s="121"/>
    </row>
    <row collapsed="false" customFormat="false" customHeight="false" hidden="false" ht="12.75" outlineLevel="0" r="213">
      <c r="A213" s="120" t="n">
        <v>40402</v>
      </c>
      <c r="I213" s="121"/>
      <c r="J213" s="122"/>
      <c r="K213" s="82"/>
      <c r="L213" s="82"/>
      <c r="M213" s="121"/>
      <c r="N213" s="121"/>
    </row>
    <row collapsed="false" customFormat="false" customHeight="false" hidden="false" ht="12.75" outlineLevel="0" r="214">
      <c r="A214" s="120" t="n">
        <v>40402</v>
      </c>
      <c r="I214" s="121"/>
      <c r="J214" s="122"/>
      <c r="K214" s="82"/>
      <c r="L214" s="82"/>
      <c r="M214" s="121"/>
      <c r="N214" s="121"/>
    </row>
    <row collapsed="false" customFormat="false" customHeight="false" hidden="false" ht="12.75" outlineLevel="0" r="215">
      <c r="A215" s="120" t="n">
        <v>40402</v>
      </c>
      <c r="I215" s="121"/>
      <c r="J215" s="122"/>
      <c r="K215" s="82"/>
      <c r="L215" s="82"/>
      <c r="M215" s="121"/>
      <c r="N215" s="121"/>
    </row>
    <row collapsed="false" customFormat="false" customHeight="false" hidden="false" ht="12.75" outlineLevel="0" r="216">
      <c r="A216" s="120" t="n">
        <v>40402</v>
      </c>
      <c r="I216" s="121"/>
      <c r="J216" s="122"/>
      <c r="K216" s="82"/>
      <c r="L216" s="82"/>
      <c r="M216" s="121"/>
      <c r="N216" s="121"/>
    </row>
    <row collapsed="false" customFormat="false" customHeight="false" hidden="false" ht="12.75" outlineLevel="0" r="217">
      <c r="A217" s="120" t="n">
        <v>40402</v>
      </c>
      <c r="I217" s="121"/>
      <c r="J217" s="122"/>
      <c r="K217" s="82"/>
      <c r="L217" s="82"/>
      <c r="M217" s="121"/>
      <c r="N217" s="121"/>
    </row>
    <row collapsed="false" customFormat="false" customHeight="false" hidden="false" ht="12.75" outlineLevel="0" r="218">
      <c r="A218" s="120" t="n">
        <v>40402</v>
      </c>
      <c r="I218" s="121"/>
      <c r="J218" s="122"/>
      <c r="K218" s="82"/>
      <c r="L218" s="82"/>
      <c r="M218" s="121"/>
      <c r="N218" s="121"/>
    </row>
    <row collapsed="false" customFormat="false" customHeight="false" hidden="false" ht="12.75" outlineLevel="0" r="219">
      <c r="A219" s="120" t="n">
        <v>40402</v>
      </c>
      <c r="I219" s="121"/>
      <c r="J219" s="122"/>
      <c r="K219" s="82"/>
      <c r="L219" s="82"/>
      <c r="M219" s="121"/>
      <c r="N219" s="121"/>
    </row>
    <row collapsed="false" customFormat="false" customHeight="false" hidden="false" ht="12.75" outlineLevel="0" r="220">
      <c r="A220" s="120" t="n">
        <v>40402</v>
      </c>
      <c r="I220" s="121"/>
      <c r="J220" s="122"/>
      <c r="K220" s="82"/>
      <c r="L220" s="82"/>
      <c r="M220" s="121"/>
      <c r="N220" s="121"/>
    </row>
    <row collapsed="false" customFormat="false" customHeight="false" hidden="false" ht="12.75" outlineLevel="0" r="221">
      <c r="A221" s="120" t="n">
        <v>40402</v>
      </c>
      <c r="I221" s="121"/>
      <c r="J221" s="122"/>
      <c r="K221" s="82"/>
      <c r="L221" s="82"/>
      <c r="M221" s="121"/>
      <c r="N221" s="121"/>
    </row>
    <row collapsed="false" customFormat="false" customHeight="false" hidden="false" ht="12.75" outlineLevel="0" r="222">
      <c r="A222" s="120" t="n">
        <v>40402</v>
      </c>
      <c r="I222" s="121"/>
      <c r="J222" s="122"/>
      <c r="K222" s="82"/>
      <c r="L222" s="82"/>
      <c r="M222" s="121"/>
      <c r="N222" s="121"/>
    </row>
    <row collapsed="false" customFormat="false" customHeight="false" hidden="false" ht="12.75" outlineLevel="0" r="223">
      <c r="A223" s="120" t="n">
        <v>40402</v>
      </c>
      <c r="I223" s="121"/>
      <c r="J223" s="122"/>
      <c r="K223" s="82"/>
      <c r="L223" s="82"/>
      <c r="M223" s="121"/>
      <c r="N223" s="121"/>
    </row>
    <row collapsed="false" customFormat="false" customHeight="false" hidden="false" ht="12.75" outlineLevel="0" r="224">
      <c r="A224" s="120" t="n">
        <v>40402</v>
      </c>
      <c r="I224" s="121"/>
      <c r="J224" s="122"/>
      <c r="K224" s="82"/>
      <c r="L224" s="82"/>
      <c r="M224" s="121"/>
      <c r="N224" s="121"/>
    </row>
    <row collapsed="false" customFormat="false" customHeight="false" hidden="false" ht="12.75" outlineLevel="0" r="225">
      <c r="A225" s="120" t="n">
        <v>40402</v>
      </c>
      <c r="I225" s="121"/>
      <c r="J225" s="122"/>
      <c r="K225" s="82"/>
      <c r="L225" s="82"/>
      <c r="M225" s="121"/>
      <c r="N225" s="121"/>
    </row>
    <row collapsed="false" customFormat="false" customHeight="false" hidden="false" ht="12.75" outlineLevel="0" r="226">
      <c r="A226" s="120" t="n">
        <v>40402</v>
      </c>
      <c r="I226" s="121"/>
      <c r="J226" s="122"/>
      <c r="K226" s="82"/>
      <c r="L226" s="82"/>
      <c r="M226" s="121"/>
      <c r="N226" s="121"/>
    </row>
    <row collapsed="false" customFormat="false" customHeight="false" hidden="false" ht="12.75" outlineLevel="0" r="227">
      <c r="A227" s="120" t="n">
        <v>40402</v>
      </c>
      <c r="I227" s="121"/>
      <c r="J227" s="122"/>
      <c r="K227" s="82"/>
      <c r="L227" s="82"/>
      <c r="M227" s="121"/>
      <c r="N227" s="121"/>
    </row>
    <row collapsed="false" customFormat="false" customHeight="false" hidden="false" ht="12.75" outlineLevel="0" r="228">
      <c r="A228" s="120" t="n">
        <v>40402</v>
      </c>
      <c r="I228" s="121"/>
      <c r="J228" s="122"/>
      <c r="K228" s="82"/>
      <c r="L228" s="82"/>
      <c r="M228" s="121"/>
      <c r="N228" s="121"/>
    </row>
    <row collapsed="false" customFormat="false" customHeight="false" hidden="false" ht="12.75" outlineLevel="0" r="229">
      <c r="A229" s="120" t="n">
        <v>40402</v>
      </c>
      <c r="I229" s="121"/>
      <c r="J229" s="122"/>
      <c r="K229" s="82"/>
      <c r="L229" s="82"/>
      <c r="M229" s="121"/>
      <c r="N229" s="121"/>
    </row>
    <row collapsed="false" customFormat="false" customHeight="false" hidden="false" ht="12.75" outlineLevel="0" r="230">
      <c r="A230" s="120" t="n">
        <v>40402</v>
      </c>
      <c r="I230" s="121"/>
      <c r="J230" s="122"/>
      <c r="K230" s="82"/>
      <c r="L230" s="82"/>
      <c r="M230" s="121"/>
      <c r="N230" s="121"/>
    </row>
  </sheetData>
  <mergeCells count="4">
    <mergeCell ref="A3:J3"/>
    <mergeCell ref="A4:J4"/>
    <mergeCell ref="P14:Q14"/>
    <mergeCell ref="P22:S22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2013-09-24T16:52:06.00Z</dcterms:modified>
  <cp:revision>0</cp:revision>
</cp:coreProperties>
</file>