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xl/_rels/workbook.xml.rels" ContentType="application/vnd.openxmlformats-package.relationships+xml"/>
  <Override PartName="/xl/worksheets/_rels/sheet1.xml.rels" ContentType="application/vnd.openxmlformats-package.relationships+xml"/>
  <Override PartName="/xl/worksheets/sheet1.xml" ContentType="application/vnd.openxmlformats-officedocument.spreadsheetml.worksheet+xml"/>
  <Override PartName="/xl/charts/chart18.xml" ContentType="application/vnd.openxmlformats-officedocument.drawingml.chart+xml"/>
  <Override PartName="/xl/drawings/drawing1.xml" ContentType="application/vnd.openxmlformats-officedocument.drawing+xml"/>
  <Override PartName="/xl/drawings/_rels/drawing1.xml.rels" ContentType="application/vnd.openxmlformats-package.relationships+xml"/>
  <Override PartName="/xl/sharedStrings.xml" ContentType="application/vnd.openxmlformats-officedocument.spreadsheetml.sharedString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docProps/app.xml" ContentType="application/vnd.openxmlformats-officedocument.extended-properties+xml"/>
  <Override PartName="/docProps/core.xml" ContentType="application/vnd.openxmlformats-package.core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activeTab="0" firstSheet="0" showHorizontalScroll="true" showSheetTabs="true" showVerticalScroll="true" tabRatio="600" windowHeight="8192" windowWidth="16384" xWindow="0" yWindow="0"/>
  </bookViews>
  <sheets>
    <sheet name="PEcurve" sheetId="1" state="visible" r:id="rId2"/>
  </sheets>
  <definedNames>
    <definedName function="false" hidden="false" name="alp" vbProcedure="false">#REF!!$B$4</definedName>
    <definedName function="false" hidden="false" name="alph" vbProcedure="false">PEcurve!$B$4</definedName>
    <definedName function="false" hidden="false" name="alpha" vbProcedure="false">#REF!!$B$4</definedName>
    <definedName function="false" hidden="false" name="alpha1" vbProcedure="false">#REF!!$B$4</definedName>
    <definedName function="false" hidden="false" name="alpha2" vbProcedure="false">#REF!!$B$4</definedName>
    <definedName function="false" hidden="false" name="alpha3" vbProcedure="false">#REF!!$B$4</definedName>
    <definedName function="false" hidden="false" name="alpha4" vbProcedure="false">#REF!!$B$4</definedName>
    <definedName function="false" hidden="false" name="alphs" vbProcedure="false">#REF!!$B$4</definedName>
    <definedName function="false" hidden="false" name="ET" vbProcedure="false">#REF!!$B$3</definedName>
    <definedName function="false" hidden="false" name="ETR" vbProcedure="false">PEcurve!$B$3</definedName>
    <definedName function="false" hidden="false" name="ETR1" vbProcedure="false">#REF!!$B$3</definedName>
    <definedName function="false" hidden="false" name="ETR2" vbProcedure="false">#REF!!$B$3</definedName>
    <definedName function="false" hidden="false" name="ETR3" vbProcedure="false">#REF!!$B$3</definedName>
    <definedName function="false" hidden="false" name="ETR4" vbProcedure="false">#REF!!$B$3</definedName>
    <definedName function="false" hidden="false" name="ETRm" vbProcedure="false">#REF!!$B$3</definedName>
    <definedName function="false" hidden="false" name="ETRs" vbProcedure="false">#REF!!$B$3</definedName>
    <definedName function="false" hidden="false" name="Ik" vbProcedure="false">#REF!!$B$6</definedName>
    <definedName function="false" hidden="false" name="Iks" vbProcedure="false">#REF!!$B$6</definedName>
    <definedName function="false" hidden="false" name="IkW" vbProcedure="false">PEcurve!$B$6</definedName>
    <definedName function="false" hidden="false" name="IKW1" vbProcedure="false">#REF!!$B$6</definedName>
    <definedName function="false" hidden="false" name="IKW2" vbProcedure="false">#REF!!$B$6</definedName>
    <definedName function="false" hidden="false" name="IKW3" vbProcedure="false">#REF!!$B$6</definedName>
    <definedName function="false" hidden="false" name="IKW4" vbProcedure="false">#REF!!$B$6</definedName>
    <definedName function="false" hidden="false" name="is" vbProcedure="false">#REF!!$B$6</definedName>
    <definedName function="false" hidden="false" name="Mw" vbProcedure="false">#REF!!$D$54</definedName>
    <definedName function="false" hidden="false" name="Mw1" vbProcedure="false">#REF!!$D$54</definedName>
    <definedName function="false" hidden="false" name="MW2" vbProcedure="false">#REF!!$E$130</definedName>
    <definedName function="false" hidden="false" name="Resp" vbProcedure="false">#REF!!$B$5</definedName>
    <definedName function="false" hidden="false" localSheetId="0" name="solver_adj" vbProcedure="false">PEcurve!$B$3:$B$4</definedName>
    <definedName function="false" hidden="false" localSheetId="0" name="solver_cvg" vbProcedure="false">0.0001</definedName>
    <definedName function="false" hidden="false" localSheetId="0" name="solver_drv" vbProcedure="false">1</definedName>
    <definedName function="false" hidden="false" localSheetId="0" name="solver_est" vbProcedure="false">1</definedName>
    <definedName function="false" hidden="false" localSheetId="0" name="solver_itr" vbProcedure="false">100</definedName>
    <definedName function="false" hidden="false" localSheetId="0" name="solver_lhs1" vbProcedure="false">PEcurve!$B$4:$B$7</definedName>
    <definedName function="false" hidden="false" localSheetId="0" name="solver_lin" vbProcedure="false">2</definedName>
    <definedName function="false" hidden="false" localSheetId="0" name="solver_neg" vbProcedure="false">2</definedName>
    <definedName function="false" hidden="false" localSheetId="0" name="solver_num" vbProcedure="false">0</definedName>
    <definedName function="false" hidden="false" localSheetId="0" name="solver_nwt" vbProcedure="false">1</definedName>
    <definedName function="false" hidden="false" localSheetId="0" name="solver_opt" vbProcedure="false">PEcurve!$A$10</definedName>
    <definedName function="false" hidden="false" localSheetId="0" name="solver_pre" vbProcedure="false">0.000001</definedName>
    <definedName function="false" hidden="false" localSheetId="0" name="solver_rel1" vbProcedure="false">3</definedName>
    <definedName function="false" hidden="false" localSheetId="0" name="solver_rhs1" vbProcedure="false">0.1</definedName>
    <definedName function="false" hidden="false" localSheetId="0" name="solver_scl" vbProcedure="false">2</definedName>
    <definedName function="false" hidden="false" localSheetId="0" name="solver_sho" vbProcedure="false">2</definedName>
    <definedName function="false" hidden="false" localSheetId="0" name="solver_tim" vbProcedure="false">100</definedName>
    <definedName function="false" hidden="false" localSheetId="0" name="solver_tol" vbProcedure="false">0.05</definedName>
    <definedName function="false" hidden="false" localSheetId="0" name="solver_typ" vbProcedure="false">2</definedName>
    <definedName function="false" hidden="false" localSheetId="0" name="solver_val" vbProcedure="false">0.8</definedName>
  </definedNames>
  <calcPr iterateCount="100" refMode="A1" iterate="false" iterateDelta="0.001"/>
</workbook>
</file>

<file path=xl/sharedStrings.xml><?xml version="1.0" encoding="utf-8"?>
<sst xmlns="http://schemas.openxmlformats.org/spreadsheetml/2006/main" count="18" uniqueCount="17">
  <si>
    <t>ETRmax</t>
  </si>
  <si>
    <t>Alpha</t>
  </si>
  <si>
    <t>Resp</t>
  </si>
  <si>
    <t>Ik</t>
  </si>
  <si>
    <t>SSE</t>
  </si>
  <si>
    <t>R^2</t>
  </si>
  <si>
    <t>Intensity</t>
  </si>
  <si>
    <t>ETR</t>
  </si>
  <si>
    <t>Predicted</t>
  </si>
  <si>
    <t>SE</t>
  </si>
  <si>
    <t>Intensität</t>
  </si>
  <si>
    <t>Kurvenfit</t>
  </si>
  <si>
    <t>Gerade</t>
  </si>
  <si>
    <t>MW</t>
  </si>
  <si>
    <t>SE:</t>
  </si>
  <si>
    <t>PAR</t>
  </si>
  <si>
    <t>SUM</t>
  </si>
</sst>
</file>

<file path=xl/styles.xml><?xml version="1.0" encoding="utf-8"?>
<styleSheet xmlns="http://schemas.openxmlformats.org/spreadsheetml/2006/main">
  <numFmts count="4">
    <numFmt formatCode="GENERAL" numFmtId="164"/>
    <numFmt formatCode="0.000" numFmtId="165"/>
    <numFmt formatCode="#,##0.0" numFmtId="166"/>
    <numFmt formatCode="#,##0.00" numFmtId="167"/>
  </numFmts>
  <fonts count="12">
    <font>
      <name val="Arial"/>
      <family val="2"/>
      <sz val="10"/>
    </font>
    <font>
      <name val="Arial"/>
      <family val="0"/>
      <sz val="10"/>
    </font>
    <font>
      <name val="Arial"/>
      <family val="0"/>
      <sz val="10"/>
    </font>
    <font>
      <name val="Arial"/>
      <family val="0"/>
      <sz val="10"/>
    </font>
    <font>
      <name val="Arial"/>
      <family val="2"/>
      <b val="true"/>
      <sz val="8"/>
    </font>
    <font>
      <name val="Arial"/>
      <family val="2"/>
      <b val="true"/>
      <sz val="12"/>
    </font>
    <font>
      <name val="Arial"/>
      <family val="2"/>
      <b val="true"/>
      <sz val="10"/>
    </font>
    <font>
      <name val="Arial"/>
      <family val="2"/>
      <sz val="8"/>
    </font>
    <font>
      <name val="Calibri"/>
      <family val="2"/>
      <b val="true"/>
      <color rgb="FF000000"/>
      <sz val="14"/>
    </font>
    <font>
      <name val="Arial"/>
      <family val="2"/>
      <b val="true"/>
      <color rgb="FF000000"/>
      <sz val="10"/>
    </font>
    <font>
      <name val="Arial"/>
      <family val="2"/>
      <color rgb="FF000000"/>
      <sz val="10"/>
    </font>
    <font>
      <name val="Arial"/>
      <family val="2"/>
      <b val="true"/>
      <color rgb="FF000000"/>
      <sz val="12"/>
    </font>
  </fonts>
  <fills count="2">
    <fill>
      <patternFill patternType="none"/>
    </fill>
    <fill>
      <patternFill patternType="gray125"/>
    </fill>
  </fills>
  <borders count="1">
    <border diagonalDown="false" diagonalUp="false">
      <left/>
      <right/>
      <top/>
      <bottom/>
      <diagonal/>
    </border>
  </borders>
  <cellStyleXfs count="20">
    <xf applyAlignment="true" applyBorder="true" applyFont="true" applyProtection="true" borderId="0" fillId="0" fontId="0" numFmtId="164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1" numFmtId="0"/>
    <xf applyAlignment="false" applyBorder="false" applyFont="true" applyProtection="false" borderId="0" fillId="0" fontId="1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1" numFmtId="43"/>
    <xf applyAlignment="false" applyBorder="false" applyFont="true" applyProtection="false" borderId="0" fillId="0" fontId="1" numFmtId="41"/>
    <xf applyAlignment="false" applyBorder="false" applyFont="true" applyProtection="false" borderId="0" fillId="0" fontId="1" numFmtId="44"/>
    <xf applyAlignment="false" applyBorder="false" applyFont="true" applyProtection="false" borderId="0" fillId="0" fontId="1" numFmtId="42"/>
    <xf applyAlignment="false" applyBorder="false" applyFont="true" applyProtection="false" borderId="0" fillId="0" fontId="1" numFmtId="9"/>
  </cellStyleXfs>
  <cellXfs count="15">
    <xf applyAlignment="false" applyBorder="false" applyFont="false" applyProtection="false" borderId="0" fillId="0" fontId="0" numFmtId="164" xfId="0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4" numFmtId="164" xfId="0">
      <alignment horizontal="general" indent="0" shrinkToFit="false" textRotation="0" vertical="bottom" wrapText="false"/>
      <protection hidden="false" locked="true"/>
    </xf>
    <xf applyAlignment="true" applyBorder="false" applyFont="true" applyProtection="false" borderId="0" fillId="0" fontId="5" numFmtId="164" xfId="0">
      <alignment horizontal="center" indent="0" shrinkToFit="false" textRotation="0" vertical="bottom" wrapText="false"/>
      <protection hidden="false" locked="true"/>
    </xf>
    <xf applyAlignment="true" applyBorder="false" applyFont="true" applyProtection="false" borderId="0" fillId="0" fontId="0" numFmtId="164" xfId="0">
      <alignment horizontal="left" indent="0" shrinkToFit="false" textRotation="0" vertical="bottom" wrapText="false"/>
      <protection hidden="false" locked="true"/>
    </xf>
    <xf applyAlignment="false" applyBorder="false" applyFont="true" applyProtection="false" borderId="0" fillId="0" fontId="6" numFmtId="164" xfId="0">
      <alignment horizontal="general" indent="0" shrinkToFit="false" textRotation="0" vertical="bottom" wrapText="false"/>
      <protection hidden="false" locked="true"/>
    </xf>
    <xf applyAlignment="false" applyBorder="false" applyFont="false" applyProtection="false" borderId="0" fillId="0" fontId="0" numFmtId="165" xfId="0">
      <alignment horizontal="general" indent="0" shrinkToFit="false" textRotation="0" vertical="bottom" wrapText="false"/>
      <protection hidden="false" locked="true"/>
    </xf>
    <xf applyAlignment="false" applyBorder="false" applyFont="false" applyProtection="true" borderId="0" fillId="0" fontId="0" numFmtId="165" xfId="0">
      <alignment horizontal="general" indent="0" shrinkToFit="false" textRotation="0" vertical="bottom" wrapText="false"/>
      <protection hidden="false" locked="true"/>
    </xf>
    <xf applyAlignment="false" applyBorder="false" applyFont="false" applyProtection="true" borderId="0" fillId="0" fontId="0" numFmtId="165" xfId="0">
      <alignment horizontal="general" indent="0" shrinkToFit="false" textRotation="0" vertical="bottom" wrapText="false"/>
      <protection hidden="false" locked="false"/>
    </xf>
    <xf applyAlignment="false" applyBorder="false" applyFont="true" applyProtection="false" borderId="0" fillId="0" fontId="7" numFmtId="164" xfId="0">
      <alignment horizontal="general" indent="0" shrinkToFit="false" textRotation="0" vertical="bottom" wrapText="false"/>
      <protection hidden="false" locked="true"/>
    </xf>
    <xf applyAlignment="false" applyBorder="false" applyFont="false" applyProtection="false" borderId="0" fillId="0" fontId="0" numFmtId="166" xfId="0">
      <alignment horizontal="general" indent="0" shrinkToFit="false" textRotation="0" vertical="bottom" wrapText="false"/>
      <protection hidden="false" locked="true"/>
    </xf>
    <xf applyAlignment="false" applyBorder="false" applyFont="false" applyProtection="false" borderId="0" fillId="0" fontId="0" numFmtId="164" xfId="0">
      <alignment horizontal="general" indent="0" shrinkToFit="false" textRotation="0" vertical="bottom" wrapText="false"/>
      <protection hidden="false" locked="true"/>
    </xf>
    <xf applyAlignment="false" applyBorder="false" applyFont="false" applyProtection="false" borderId="0" fillId="0" fontId="0" numFmtId="167" xfId="0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8" numFmtId="164" xfId="0">
      <alignment horizontal="general" indent="0" shrinkToFit="false" textRotation="0" vertical="bottom" wrapText="false"/>
      <protection hidden="false" locked="true"/>
    </xf>
    <xf applyAlignment="true" applyBorder="false" applyFont="false" applyProtection="false" borderId="0" fillId="0" fontId="0" numFmtId="164" xfId="0">
      <alignment horizontal="center" indent="0" shrinkToFit="false" textRotation="0" vertical="bottom" wrapText="false"/>
      <protection hidden="false" locked="true"/>
    </xf>
    <xf applyAlignment="true" applyBorder="false" applyFont="true" applyProtection="false" borderId="0" fillId="0" fontId="6" numFmtId="164" xfId="0">
      <alignment horizontal="right" indent="0" shrinkToFit="false" textRotation="0" vertical="bottom" wrapText="false"/>
      <protection hidden="false" locked="true"/>
    </xf>
  </cellXfs>
  <cellStyles count="6">
    <cellStyle builtinId="0" customBuiltin="false" name="Normal" xfId="0"/>
    <cellStyle builtinId="3" customBuiltin="false" name="Comma" xfId="15"/>
    <cellStyle builtinId="6" customBuiltin="false" name="Comma [0]" xfId="16"/>
    <cellStyle builtinId="4" customBuiltin="false" name="Currency" xfId="17"/>
    <cellStyle builtinId="7" customBuiltin="false" name="Currency [0]" xfId="18"/>
    <cellStyle builtinId="5" customBuiltin="false" name="Percent" xfId="19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33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charts/chart18.xml><?xml version="1.0" encoding="utf-8"?>
<c:chartSpace xmlns:a="http://schemas.openxmlformats.org/drawingml/2006/main" xmlns:c="http://schemas.openxmlformats.org/drawingml/2006/chart" xmlns:r="http://schemas.openxmlformats.org/officeDocument/2006/relationships">
  <c:lang val="en-US"/>
  <c:chart>
    <c:plotArea>
      <c:layout/>
      <c:scatterChart>
        <c:scatterStyle val="lineMarker"/>
        <c:varyColors val="0"/>
        <c:ser>
          <c:idx val="0"/>
          <c:order val="0"/>
          <c:tx>
            <c:strRef>
              <c:f>"Fv/Fm"</c:f>
              <c:strCache>
                <c:ptCount val="1"/>
                <c:pt idx="0">
                  <c:v>Fv/Fm</c:v>
                </c:pt>
              </c:strCache>
            </c:strRef>
          </c:tx>
          <c:spPr>
            <a:solidFill>
              <a:srgbClr val="0000ff"/>
            </a:solidFill>
          </c:spPr>
          <c:marker/>
          <c:xVal>
            <c:numRef>
              <c:f>PEcurve!$B$13:$B$25</c:f>
              <c:numCache>
                <c:formatCode>General</c:formatCode>
                <c:ptCount val="13"/>
                <c:pt idx="0">
                  <c:v>0</c:v>
                </c:pt>
                <c:pt idx="1">
                  <c:v>1</c:v>
                </c:pt>
                <c:pt idx="2">
                  <c:v>21</c:v>
                </c:pt>
                <c:pt idx="3">
                  <c:v>56</c:v>
                </c:pt>
                <c:pt idx="4">
                  <c:v>111</c:v>
                </c:pt>
                <c:pt idx="5">
                  <c:v/>
                </c:pt>
                <c:pt idx="6">
                  <c:v/>
                </c:pt>
                <c:pt idx="7">
                  <c:v/>
                </c:pt>
                <c:pt idx="8">
                  <c:v/>
                </c:pt>
                <c:pt idx="9">
                  <c:v/>
                </c:pt>
                <c:pt idx="10">
                  <c:v/>
                </c:pt>
                <c:pt idx="11">
                  <c:v/>
                </c:pt>
                <c:pt idx="12">
                  <c:v/>
                </c:pt>
              </c:numCache>
            </c:numRef>
          </c:xVal>
          <c:yVal>
            <c:numRef>
              <c:f>PEcurve!$D$13:$D$25</c:f>
              <c:numCache>
                <c:formatCode>General</c:formatCode>
                <c:ptCount val="13"/>
                <c:pt idx="0">
                  <c:v>0</c:v>
                </c:pt>
                <c:pt idx="1">
                  <c:v>0.3225</c:v>
                </c:pt>
                <c:pt idx="2">
                  <c:v>5.418</c:v>
                </c:pt>
                <c:pt idx="3">
                  <c:v>8.316</c:v>
                </c:pt>
                <c:pt idx="4">
                  <c:v>8.214</c:v>
                </c:pt>
                <c:pt idx="5">
                  <c:v/>
                </c:pt>
                <c:pt idx="6">
                  <c:v/>
                </c:pt>
                <c:pt idx="7">
                  <c:v/>
                </c:pt>
                <c:pt idx="8">
                  <c:v/>
                </c:pt>
                <c:pt idx="9">
                  <c:v/>
                </c:pt>
                <c:pt idx="10">
                  <c:v/>
                </c:pt>
                <c:pt idx="11">
                  <c:v/>
                </c:pt>
                <c:pt idx="12">
                  <c:v/>
                </c:pt>
              </c:numCache>
            </c:numRef>
          </c:yVal>
        </c:ser>
        <c:ser>
          <c:idx val="1"/>
          <c:order val="1"/>
          <c:tx>
            <c:strRef>
              <c:f>"ETR"</c:f>
              <c:strCache>
                <c:ptCount val="1"/>
                <c:pt idx="0">
                  <c:v>ETR</c:v>
                </c:pt>
              </c:strCache>
            </c:strRef>
          </c:tx>
          <c:spPr>
            <a:solidFill>
              <a:srgbClr val="339933"/>
            </a:solidFill>
            <a:ln w="25200">
              <a:solidFill>
                <a:srgbClr val="339933"/>
              </a:solidFill>
              <a:round/>
            </a:ln>
          </c:spPr>
          <c:marker/>
          <c:xVal>
            <c:numRef>
              <c:f>PEcurve!$I$14:$I$117</c:f>
              <c:numCache>
                <c:formatCode>General</c:formatCode>
                <c:ptCount val="104"/>
                <c:pt idx="0">
                  <c:v>0</c:v>
                </c:pt>
                <c:pt idx="1">
                  <c:v>4</c:v>
                </c:pt>
                <c:pt idx="2">
                  <c:v>8</c:v>
                </c:pt>
                <c:pt idx="3">
                  <c:v>12</c:v>
                </c:pt>
                <c:pt idx="4">
                  <c:v>16</c:v>
                </c:pt>
                <c:pt idx="5">
                  <c:v>20</c:v>
                </c:pt>
                <c:pt idx="6">
                  <c:v>24</c:v>
                </c:pt>
                <c:pt idx="7">
                  <c:v>28</c:v>
                </c:pt>
                <c:pt idx="8">
                  <c:v>32</c:v>
                </c:pt>
                <c:pt idx="9">
                  <c:v>36</c:v>
                </c:pt>
                <c:pt idx="10">
                  <c:v>40</c:v>
                </c:pt>
                <c:pt idx="11">
                  <c:v>44</c:v>
                </c:pt>
                <c:pt idx="12">
                  <c:v>48</c:v>
                </c:pt>
                <c:pt idx="13">
                  <c:v>52</c:v>
                </c:pt>
                <c:pt idx="14">
                  <c:v>56</c:v>
                </c:pt>
                <c:pt idx="15">
                  <c:v>60</c:v>
                </c:pt>
                <c:pt idx="16">
                  <c:v>64</c:v>
                </c:pt>
                <c:pt idx="17">
                  <c:v>68</c:v>
                </c:pt>
                <c:pt idx="18">
                  <c:v>72</c:v>
                </c:pt>
                <c:pt idx="19">
                  <c:v>76</c:v>
                </c:pt>
                <c:pt idx="20">
                  <c:v>80</c:v>
                </c:pt>
                <c:pt idx="21">
                  <c:v>84</c:v>
                </c:pt>
                <c:pt idx="22">
                  <c:v>88</c:v>
                </c:pt>
                <c:pt idx="23">
                  <c:v>92</c:v>
                </c:pt>
                <c:pt idx="24">
                  <c:v>96</c:v>
                </c:pt>
                <c:pt idx="25">
                  <c:v>100</c:v>
                </c:pt>
                <c:pt idx="26">
                  <c:v>104</c:v>
                </c:pt>
                <c:pt idx="27">
                  <c:v>108</c:v>
                </c:pt>
                <c:pt idx="28">
                  <c:v>112</c:v>
                </c:pt>
                <c:pt idx="29">
                  <c:v>116</c:v>
                </c:pt>
                <c:pt idx="30">
                  <c:v>120</c:v>
                </c:pt>
                <c:pt idx="31">
                  <c:v>124</c:v>
                </c:pt>
                <c:pt idx="32">
                  <c:v>128</c:v>
                </c:pt>
                <c:pt idx="33">
                  <c:v>132</c:v>
                </c:pt>
                <c:pt idx="34">
                  <c:v>136</c:v>
                </c:pt>
                <c:pt idx="35">
                  <c:v>140</c:v>
                </c:pt>
                <c:pt idx="36">
                  <c:v>144</c:v>
                </c:pt>
                <c:pt idx="37">
                  <c:v>148</c:v>
                </c:pt>
                <c:pt idx="38">
                  <c:v>152</c:v>
                </c:pt>
                <c:pt idx="39">
                  <c:v>156</c:v>
                </c:pt>
                <c:pt idx="40">
                  <c:v>160</c:v>
                </c:pt>
                <c:pt idx="41">
                  <c:v>164</c:v>
                </c:pt>
                <c:pt idx="42">
                  <c:v>168</c:v>
                </c:pt>
                <c:pt idx="43">
                  <c:v>172</c:v>
                </c:pt>
                <c:pt idx="44">
                  <c:v>176</c:v>
                </c:pt>
                <c:pt idx="45">
                  <c:v>180</c:v>
                </c:pt>
                <c:pt idx="46">
                  <c:v>184</c:v>
                </c:pt>
                <c:pt idx="47">
                  <c:v>188</c:v>
                </c:pt>
                <c:pt idx="48">
                  <c:v>192</c:v>
                </c:pt>
                <c:pt idx="49">
                  <c:v>196</c:v>
                </c:pt>
                <c:pt idx="50">
                  <c:v>200</c:v>
                </c:pt>
                <c:pt idx="51">
                  <c:v>204</c:v>
                </c:pt>
                <c:pt idx="52">
                  <c:v>208</c:v>
                </c:pt>
                <c:pt idx="53">
                  <c:v>212</c:v>
                </c:pt>
                <c:pt idx="54">
                  <c:v>216</c:v>
                </c:pt>
                <c:pt idx="55">
                  <c:v>220</c:v>
                </c:pt>
                <c:pt idx="56">
                  <c:v>224</c:v>
                </c:pt>
                <c:pt idx="57">
                  <c:v>228</c:v>
                </c:pt>
                <c:pt idx="58">
                  <c:v>232</c:v>
                </c:pt>
                <c:pt idx="59">
                  <c:v>236</c:v>
                </c:pt>
                <c:pt idx="60">
                  <c:v>240</c:v>
                </c:pt>
                <c:pt idx="61">
                  <c:v>244</c:v>
                </c:pt>
                <c:pt idx="62">
                  <c:v>248</c:v>
                </c:pt>
                <c:pt idx="63">
                  <c:v>252</c:v>
                </c:pt>
                <c:pt idx="64">
                  <c:v>256</c:v>
                </c:pt>
                <c:pt idx="65">
                  <c:v>260</c:v>
                </c:pt>
                <c:pt idx="66">
                  <c:v>264</c:v>
                </c:pt>
                <c:pt idx="67">
                  <c:v>268</c:v>
                </c:pt>
                <c:pt idx="68">
                  <c:v>272</c:v>
                </c:pt>
                <c:pt idx="69">
                  <c:v>276</c:v>
                </c:pt>
                <c:pt idx="70">
                  <c:v>280</c:v>
                </c:pt>
                <c:pt idx="71">
                  <c:v>284</c:v>
                </c:pt>
                <c:pt idx="72">
                  <c:v>288</c:v>
                </c:pt>
                <c:pt idx="73">
                  <c:v>292</c:v>
                </c:pt>
                <c:pt idx="74">
                  <c:v>296</c:v>
                </c:pt>
                <c:pt idx="75">
                  <c:v>300</c:v>
                </c:pt>
                <c:pt idx="76">
                  <c:v>304</c:v>
                </c:pt>
                <c:pt idx="77">
                  <c:v>308</c:v>
                </c:pt>
                <c:pt idx="78">
                  <c:v>312</c:v>
                </c:pt>
                <c:pt idx="79">
                  <c:v>316</c:v>
                </c:pt>
                <c:pt idx="80">
                  <c:v>500</c:v>
                </c:pt>
                <c:pt idx="81">
                  <c:v/>
                </c:pt>
                <c:pt idx="82">
                  <c:v/>
                </c:pt>
                <c:pt idx="83">
                  <c:v/>
                </c:pt>
                <c:pt idx="84">
                  <c:v/>
                </c:pt>
                <c:pt idx="85">
                  <c:v/>
                </c:pt>
                <c:pt idx="86">
                  <c:v/>
                </c:pt>
                <c:pt idx="87">
                  <c:v/>
                </c:pt>
                <c:pt idx="88">
                  <c:v/>
                </c:pt>
                <c:pt idx="89">
                  <c:v/>
                </c:pt>
                <c:pt idx="90">
                  <c:v/>
                </c:pt>
                <c:pt idx="91">
                  <c:v/>
                </c:pt>
                <c:pt idx="92">
                  <c:v/>
                </c:pt>
                <c:pt idx="93">
                  <c:v/>
                </c:pt>
                <c:pt idx="94">
                  <c:v/>
                </c:pt>
                <c:pt idx="95">
                  <c:v/>
                </c:pt>
                <c:pt idx="96">
                  <c:v/>
                </c:pt>
                <c:pt idx="97">
                  <c:v/>
                </c:pt>
                <c:pt idx="98">
                  <c:v/>
                </c:pt>
                <c:pt idx="99">
                  <c:v/>
                </c:pt>
                <c:pt idx="100">
                  <c:v/>
                </c:pt>
                <c:pt idx="101">
                  <c:v/>
                </c:pt>
                <c:pt idx="102">
                  <c:v/>
                </c:pt>
                <c:pt idx="103">
                  <c:v/>
                </c:pt>
              </c:numCache>
            </c:numRef>
          </c:xVal>
          <c:yVal>
            <c:numRef>
              <c:f>PEcurve!$J$14:$J$117</c:f>
              <c:numCache>
                <c:formatCode>General</c:formatCode>
                <c:ptCount val="104"/>
                <c:pt idx="0">
                  <c:v>0</c:v>
                </c:pt>
                <c:pt idx="1">
                  <c:v>1.23725828505752</c:v>
                </c:pt>
                <c:pt idx="2">
                  <c:v>2.42165589416191</c:v>
                </c:pt>
                <c:pt idx="3">
                  <c:v>3.50899569680562</c:v>
                </c:pt>
                <c:pt idx="4">
                  <c:v>4.46955531796568</c:v>
                </c:pt>
                <c:pt idx="5">
                  <c:v>5.28969918526679</c:v>
                </c:pt>
                <c:pt idx="6">
                  <c:v>5.96983202248538</c:v>
                </c:pt>
                <c:pt idx="7">
                  <c:v>6.5203494409757</c:v>
                </c:pt>
                <c:pt idx="8">
                  <c:v>6.95727603267401</c:v>
                </c:pt>
                <c:pt idx="9">
                  <c:v>7.29866883657557</c:v>
                </c:pt>
                <c:pt idx="10">
                  <c:v>7.56217127571246</c:v>
                </c:pt>
                <c:pt idx="11">
                  <c:v>7.76363941405557</c:v>
                </c:pt>
                <c:pt idx="12">
                  <c:v>7.9165661127899</c:v>
                </c:pt>
                <c:pt idx="13">
                  <c:v>8.03201003726499</c:v>
                </c:pt>
                <c:pt idx="14">
                  <c:v>8.11879691356653</c:v>
                </c:pt>
                <c:pt idx="15">
                  <c:v>8.18383676638055</c:v>
                </c:pt>
                <c:pt idx="16">
                  <c:v>8.23246486838772</c:v>
                </c:pt>
                <c:pt idx="17">
                  <c:v>8.26875879410982</c:v>
                </c:pt>
                <c:pt idx="18">
                  <c:v>8.29581160290605</c:v>
                </c:pt>
                <c:pt idx="19">
                  <c:v>8.31595659848144</c:v>
                </c:pt>
                <c:pt idx="20">
                  <c:v>8.33094676689089</c:v>
                </c:pt>
                <c:pt idx="21">
                  <c:v>8.34209512920806</c:v>
                </c:pt>
                <c:pt idx="22">
                  <c:v>8.35038296278646</c:v>
                </c:pt>
                <c:pt idx="23">
                  <c:v>8.35654240167593</c:v>
                </c:pt>
                <c:pt idx="24">
                  <c:v>8.36111902106816</c:v>
                </c:pt>
                <c:pt idx="25">
                  <c:v>8.36451900410777</c:v>
                </c:pt>
                <c:pt idx="26">
                  <c:v>8.36704455104213</c:v>
                </c:pt>
                <c:pt idx="27">
                  <c:v>8.36892038577699</c:v>
                </c:pt>
                <c:pt idx="28">
                  <c:v>8.37031355642895</c:v>
                </c:pt>
                <c:pt idx="29">
                  <c:v>8.37134820350801</c:v>
                </c:pt>
                <c:pt idx="30">
                  <c:v>8.37211656208994</c:v>
                </c:pt>
                <c:pt idx="31">
                  <c:v>8.37268715138525</c:v>
                </c:pt>
                <c:pt idx="32">
                  <c:v>8.37311086688816</c:v>
                </c:pt>
                <c:pt idx="33">
                  <c:v>8.37342551016108</c:v>
                </c:pt>
                <c:pt idx="34">
                  <c:v>8.37365915576733</c:v>
                </c:pt>
                <c:pt idx="35">
                  <c:v>8.37383265322915</c:v>
                </c:pt>
                <c:pt idx="36">
                  <c:v>8.37396148587168</c:v>
                </c:pt>
                <c:pt idx="37">
                  <c:v>8.37405715166687</c:v>
                </c:pt>
                <c:pt idx="38">
                  <c:v>8.37412818888699</c:v>
                </c:pt>
                <c:pt idx="39">
                  <c:v>8.37418093787321</c:v>
                </c:pt>
                <c:pt idx="40">
                  <c:v>8.37422010677998</c:v>
                </c:pt>
                <c:pt idx="41">
                  <c:v>8.37424919171981</c:v>
                </c:pt>
                <c:pt idx="42">
                  <c:v>8.37427078876979</c:v>
                </c:pt>
                <c:pt idx="43">
                  <c:v>8.37428682566748</c:v>
                </c:pt>
                <c:pt idx="44">
                  <c:v>8.37429873386509</c:v>
                </c:pt>
                <c:pt idx="45">
                  <c:v>8.37430757629285</c:v>
                </c:pt>
                <c:pt idx="46">
                  <c:v>8.37431414223224</c:v>
                </c:pt>
                <c:pt idx="47">
                  <c:v>8.37431901776541</c:v>
                </c:pt>
                <c:pt idx="48">
                  <c:v>8.37432263808813</c:v>
                </c:pt>
                <c:pt idx="49">
                  <c:v>8.37432532635512</c:v>
                </c:pt>
                <c:pt idx="50">
                  <c:v>8.37432732252486</c:v>
                </c:pt>
                <c:pt idx="51">
                  <c:v>8.37432880477845</c:v>
                </c:pt>
                <c:pt idx="52">
                  <c:v>8.37432990542411</c:v>
                </c:pt>
                <c:pt idx="53">
                  <c:v>8.37433072270722</c:v>
                </c:pt>
                <c:pt idx="54">
                  <c:v>8.3743313295798</c:v>
                </c:pt>
                <c:pt idx="55">
                  <c:v>8.37433178021227</c:v>
                </c:pt>
                <c:pt idx="56">
                  <c:v>8.37433211482886</c:v>
                </c:pt>
                <c:pt idx="57">
                  <c:v>8.37433236329798</c:v>
                </c:pt>
                <c:pt idx="58">
                  <c:v>8.37433254779841</c:v>
                </c:pt>
                <c:pt idx="59">
                  <c:v>8.37433268479897</c:v>
                </c:pt>
                <c:pt idx="60">
                  <c:v>8.37433278652856</c:v>
                </c:pt>
                <c:pt idx="61">
                  <c:v>8.37433286206773</c:v>
                </c:pt>
                <c:pt idx="62">
                  <c:v>8.37433291815925</c:v>
                </c:pt>
                <c:pt idx="63">
                  <c:v>8.37433295980994</c:v>
                </c:pt>
                <c:pt idx="64">
                  <c:v>8.3743329907376</c:v>
                </c:pt>
                <c:pt idx="65">
                  <c:v>8.3743330137029</c:v>
                </c:pt>
                <c:pt idx="66">
                  <c:v>8.37433303075575</c:v>
                </c:pt>
                <c:pt idx="67">
                  <c:v>8.37433304341832</c:v>
                </c:pt>
                <c:pt idx="68">
                  <c:v>8.3743330528209</c:v>
                </c:pt>
                <c:pt idx="69">
                  <c:v>8.37433305980277</c:v>
                </c:pt>
                <c:pt idx="70">
                  <c:v>8.37433306498715</c:v>
                </c:pt>
                <c:pt idx="71">
                  <c:v>8.37433306883681</c:v>
                </c:pt>
                <c:pt idx="72">
                  <c:v>8.37433307169536</c:v>
                </c:pt>
                <c:pt idx="73">
                  <c:v>8.37433307381798</c:v>
                </c:pt>
                <c:pt idx="74">
                  <c:v>8.37433307539413</c:v>
                </c:pt>
                <c:pt idx="75">
                  <c:v>8.37433307656449</c:v>
                </c:pt>
                <c:pt idx="76">
                  <c:v>8.37433307743355</c:v>
                </c:pt>
                <c:pt idx="77">
                  <c:v>8.37433307807886</c:v>
                </c:pt>
                <c:pt idx="78">
                  <c:v>8.37433307855804</c:v>
                </c:pt>
                <c:pt idx="79">
                  <c:v>8.37433307891385</c:v>
                </c:pt>
                <c:pt idx="80">
                  <c:v>8.37433307994009</c:v>
                </c:pt>
                <c:pt idx="81">
                  <c:v/>
                </c:pt>
                <c:pt idx="82">
                  <c:v/>
                </c:pt>
                <c:pt idx="83">
                  <c:v/>
                </c:pt>
                <c:pt idx="84">
                  <c:v/>
                </c:pt>
                <c:pt idx="85">
                  <c:v/>
                </c:pt>
                <c:pt idx="86">
                  <c:v/>
                </c:pt>
                <c:pt idx="87">
                  <c:v/>
                </c:pt>
                <c:pt idx="88">
                  <c:v/>
                </c:pt>
                <c:pt idx="89">
                  <c:v/>
                </c:pt>
                <c:pt idx="90">
                  <c:v/>
                </c:pt>
                <c:pt idx="91">
                  <c:v/>
                </c:pt>
                <c:pt idx="92">
                  <c:v/>
                </c:pt>
                <c:pt idx="93">
                  <c:v/>
                </c:pt>
                <c:pt idx="94">
                  <c:v/>
                </c:pt>
                <c:pt idx="95">
                  <c:v/>
                </c:pt>
                <c:pt idx="96">
                  <c:v/>
                </c:pt>
                <c:pt idx="97">
                  <c:v/>
                </c:pt>
                <c:pt idx="98">
                  <c:v/>
                </c:pt>
                <c:pt idx="99">
                  <c:v/>
                </c:pt>
                <c:pt idx="100">
                  <c:v/>
                </c:pt>
                <c:pt idx="101">
                  <c:v/>
                </c:pt>
                <c:pt idx="102">
                  <c:v/>
                </c:pt>
                <c:pt idx="103">
                  <c:v/>
                </c:pt>
              </c:numCache>
            </c:numRef>
          </c:yVal>
        </c:ser>
        <c:ser>
          <c:idx val="2"/>
          <c:order val="2"/>
          <c:tx>
            <c:strRef>
              <c:f>"slope"</c:f>
              <c:strCache>
                <c:ptCount val="1"/>
                <c:pt idx="0">
                  <c:v>slope</c:v>
                </c:pt>
              </c:strCache>
            </c:strRef>
          </c:tx>
          <c:spPr>
            <a:solidFill>
              <a:srgbClr val="000080"/>
            </a:solidFill>
            <a:ln w="12600">
              <a:solidFill>
                <a:srgbClr val="000080"/>
              </a:solidFill>
              <a:round/>
            </a:ln>
          </c:spPr>
          <c:marker/>
          <c:xVal>
            <c:numRef>
              <c:f>PEcurve!$I$14:$I$28</c:f>
              <c:numCache>
                <c:formatCode>General</c:formatCode>
                <c:ptCount val="15"/>
                <c:pt idx="0">
                  <c:v>0</c:v>
                </c:pt>
                <c:pt idx="1">
                  <c:v>4</c:v>
                </c:pt>
                <c:pt idx="2">
                  <c:v>8</c:v>
                </c:pt>
                <c:pt idx="3">
                  <c:v>12</c:v>
                </c:pt>
                <c:pt idx="4">
                  <c:v>16</c:v>
                </c:pt>
                <c:pt idx="5">
                  <c:v>20</c:v>
                </c:pt>
                <c:pt idx="6">
                  <c:v>24</c:v>
                </c:pt>
                <c:pt idx="7">
                  <c:v>28</c:v>
                </c:pt>
                <c:pt idx="8">
                  <c:v>32</c:v>
                </c:pt>
                <c:pt idx="9">
                  <c:v>36</c:v>
                </c:pt>
                <c:pt idx="10">
                  <c:v>40</c:v>
                </c:pt>
                <c:pt idx="11">
                  <c:v>44</c:v>
                </c:pt>
                <c:pt idx="12">
                  <c:v>48</c:v>
                </c:pt>
                <c:pt idx="13">
                  <c:v>52</c:v>
                </c:pt>
                <c:pt idx="14">
                  <c:v>56</c:v>
                </c:pt>
              </c:numCache>
            </c:numRef>
          </c:xVal>
          <c:yVal>
            <c:numRef>
              <c:f>PEcurve!$K$14:$K$28</c:f>
              <c:numCache>
                <c:formatCode>General</c:formatCode>
                <c:ptCount val="15"/>
                <c:pt idx="0">
                  <c:v>0</c:v>
                </c:pt>
                <c:pt idx="1">
                  <c:v>1.24638048241603</c:v>
                </c:pt>
                <c:pt idx="2">
                  <c:v>2.49276096483205</c:v>
                </c:pt>
                <c:pt idx="3">
                  <c:v>3.73914144724808</c:v>
                </c:pt>
                <c:pt idx="4">
                  <c:v>4.98552192966411</c:v>
                </c:pt>
                <c:pt idx="5">
                  <c:v>6.23190241208013</c:v>
                </c:pt>
                <c:pt idx="6">
                  <c:v>7.47828289449616</c:v>
                </c:pt>
                <c:pt idx="7">
                  <c:v>8.72466337691219</c:v>
                </c:pt>
                <c:pt idx="8">
                  <c:v>9.97104385932821</c:v>
                </c:pt>
                <c:pt idx="9">
                  <c:v>11.2174243417442</c:v>
                </c:pt>
                <c:pt idx="10">
                  <c:v>12.4638048241603</c:v>
                </c:pt>
                <c:pt idx="11">
                  <c:v>13.7101853065763</c:v>
                </c:pt>
                <c:pt idx="12">
                  <c:v>14.9565657889923</c:v>
                </c:pt>
                <c:pt idx="13">
                  <c:v>16.2029462714083</c:v>
                </c:pt>
                <c:pt idx="14">
                  <c:v>17.4493267538244</c:v>
                </c:pt>
              </c:numCache>
            </c:numRef>
          </c:yVal>
        </c:ser>
        <c:ser>
          <c:idx val="3"/>
          <c:order val="3"/>
          <c:tx>
            <c:strRef>
              <c:f>"ETRmax"</c:f>
              <c:strCache>
                <c:ptCount val="1"/>
                <c:pt idx="0">
                  <c:v>ETRmax</c:v>
                </c:pt>
              </c:strCache>
            </c:strRef>
          </c:tx>
          <c:spPr>
            <a:solidFill>
              <a:srgbClr val="333399"/>
            </a:solidFill>
            <a:ln w="12600">
              <a:solidFill>
                <a:srgbClr val="333399"/>
              </a:solidFill>
              <a:round/>
            </a:ln>
          </c:spPr>
          <c:marker/>
          <c:xVal>
            <c:numRef>
              <c:f>PEcurve!$I$14:$I$77</c:f>
              <c:numCache>
                <c:formatCode>General</c:formatCode>
                <c:ptCount val="64"/>
                <c:pt idx="0">
                  <c:v>0</c:v>
                </c:pt>
                <c:pt idx="1">
                  <c:v>4</c:v>
                </c:pt>
                <c:pt idx="2">
                  <c:v>8</c:v>
                </c:pt>
                <c:pt idx="3">
                  <c:v>12</c:v>
                </c:pt>
                <c:pt idx="4">
                  <c:v>16</c:v>
                </c:pt>
                <c:pt idx="5">
                  <c:v>20</c:v>
                </c:pt>
                <c:pt idx="6">
                  <c:v>24</c:v>
                </c:pt>
                <c:pt idx="7">
                  <c:v>28</c:v>
                </c:pt>
                <c:pt idx="8">
                  <c:v>32</c:v>
                </c:pt>
                <c:pt idx="9">
                  <c:v>36</c:v>
                </c:pt>
                <c:pt idx="10">
                  <c:v>40</c:v>
                </c:pt>
                <c:pt idx="11">
                  <c:v>44</c:v>
                </c:pt>
                <c:pt idx="12">
                  <c:v>48</c:v>
                </c:pt>
                <c:pt idx="13">
                  <c:v>52</c:v>
                </c:pt>
                <c:pt idx="14">
                  <c:v>56</c:v>
                </c:pt>
                <c:pt idx="15">
                  <c:v>60</c:v>
                </c:pt>
                <c:pt idx="16">
                  <c:v>64</c:v>
                </c:pt>
                <c:pt idx="17">
                  <c:v>68</c:v>
                </c:pt>
                <c:pt idx="18">
                  <c:v>72</c:v>
                </c:pt>
                <c:pt idx="19">
                  <c:v>76</c:v>
                </c:pt>
                <c:pt idx="20">
                  <c:v>80</c:v>
                </c:pt>
                <c:pt idx="21">
                  <c:v>84</c:v>
                </c:pt>
                <c:pt idx="22">
                  <c:v>88</c:v>
                </c:pt>
                <c:pt idx="23">
                  <c:v>92</c:v>
                </c:pt>
                <c:pt idx="24">
                  <c:v>96</c:v>
                </c:pt>
                <c:pt idx="25">
                  <c:v>100</c:v>
                </c:pt>
                <c:pt idx="26">
                  <c:v>104</c:v>
                </c:pt>
                <c:pt idx="27">
                  <c:v>108</c:v>
                </c:pt>
                <c:pt idx="28">
                  <c:v>112</c:v>
                </c:pt>
                <c:pt idx="29">
                  <c:v>116</c:v>
                </c:pt>
                <c:pt idx="30">
                  <c:v>120</c:v>
                </c:pt>
                <c:pt idx="31">
                  <c:v>124</c:v>
                </c:pt>
                <c:pt idx="32">
                  <c:v>128</c:v>
                </c:pt>
                <c:pt idx="33">
                  <c:v>132</c:v>
                </c:pt>
                <c:pt idx="34">
                  <c:v>136</c:v>
                </c:pt>
                <c:pt idx="35">
                  <c:v>140</c:v>
                </c:pt>
                <c:pt idx="36">
                  <c:v>144</c:v>
                </c:pt>
                <c:pt idx="37">
                  <c:v>148</c:v>
                </c:pt>
                <c:pt idx="38">
                  <c:v>152</c:v>
                </c:pt>
                <c:pt idx="39">
                  <c:v>156</c:v>
                </c:pt>
                <c:pt idx="40">
                  <c:v>160</c:v>
                </c:pt>
                <c:pt idx="41">
                  <c:v>164</c:v>
                </c:pt>
                <c:pt idx="42">
                  <c:v>168</c:v>
                </c:pt>
                <c:pt idx="43">
                  <c:v>172</c:v>
                </c:pt>
                <c:pt idx="44">
                  <c:v>176</c:v>
                </c:pt>
                <c:pt idx="45">
                  <c:v>180</c:v>
                </c:pt>
                <c:pt idx="46">
                  <c:v>184</c:v>
                </c:pt>
                <c:pt idx="47">
                  <c:v>188</c:v>
                </c:pt>
                <c:pt idx="48">
                  <c:v>192</c:v>
                </c:pt>
                <c:pt idx="49">
                  <c:v>196</c:v>
                </c:pt>
                <c:pt idx="50">
                  <c:v>200</c:v>
                </c:pt>
                <c:pt idx="51">
                  <c:v>204</c:v>
                </c:pt>
                <c:pt idx="52">
                  <c:v>208</c:v>
                </c:pt>
                <c:pt idx="53">
                  <c:v>212</c:v>
                </c:pt>
                <c:pt idx="54">
                  <c:v>216</c:v>
                </c:pt>
                <c:pt idx="55">
                  <c:v>220</c:v>
                </c:pt>
                <c:pt idx="56">
                  <c:v>224</c:v>
                </c:pt>
                <c:pt idx="57">
                  <c:v>228</c:v>
                </c:pt>
                <c:pt idx="58">
                  <c:v>232</c:v>
                </c:pt>
                <c:pt idx="59">
                  <c:v>236</c:v>
                </c:pt>
                <c:pt idx="60">
                  <c:v>240</c:v>
                </c:pt>
                <c:pt idx="61">
                  <c:v>244</c:v>
                </c:pt>
                <c:pt idx="62">
                  <c:v>248</c:v>
                </c:pt>
                <c:pt idx="63">
                  <c:v>252</c:v>
                </c:pt>
              </c:numCache>
            </c:numRef>
          </c:xVal>
          <c:yVal>
            <c:numRef>
              <c:f>PEcurve!$L$14:$L$77</c:f>
              <c:numCache>
                <c:formatCode>General</c:formatCode>
                <c:ptCount val="64"/>
                <c:pt idx="0">
                  <c:v>8.3743330799401</c:v>
                </c:pt>
                <c:pt idx="1">
                  <c:v>8.3743330799401</c:v>
                </c:pt>
                <c:pt idx="2">
                  <c:v>8.3743330799401</c:v>
                </c:pt>
                <c:pt idx="3">
                  <c:v>8.3743330799401</c:v>
                </c:pt>
                <c:pt idx="4">
                  <c:v>8.3743330799401</c:v>
                </c:pt>
                <c:pt idx="5">
                  <c:v>8.3743330799401</c:v>
                </c:pt>
                <c:pt idx="6">
                  <c:v>8.3743330799401</c:v>
                </c:pt>
                <c:pt idx="7">
                  <c:v>8.3743330799401</c:v>
                </c:pt>
                <c:pt idx="8">
                  <c:v>8.3743330799401</c:v>
                </c:pt>
                <c:pt idx="9">
                  <c:v>8.3743330799401</c:v>
                </c:pt>
                <c:pt idx="10">
                  <c:v>8.3743330799401</c:v>
                </c:pt>
                <c:pt idx="11">
                  <c:v>8.3743330799401</c:v>
                </c:pt>
                <c:pt idx="12">
                  <c:v>8.3743330799401</c:v>
                </c:pt>
                <c:pt idx="13">
                  <c:v>8.3743330799401</c:v>
                </c:pt>
                <c:pt idx="14">
                  <c:v>8.3743330799401</c:v>
                </c:pt>
                <c:pt idx="15">
                  <c:v>8.3743330799401</c:v>
                </c:pt>
                <c:pt idx="16">
                  <c:v>8.3743330799401</c:v>
                </c:pt>
                <c:pt idx="17">
                  <c:v>8.3743330799401</c:v>
                </c:pt>
                <c:pt idx="18">
                  <c:v>8.3743330799401</c:v>
                </c:pt>
                <c:pt idx="19">
                  <c:v>8.3743330799401</c:v>
                </c:pt>
                <c:pt idx="20">
                  <c:v>8.3743330799401</c:v>
                </c:pt>
                <c:pt idx="21">
                  <c:v>8.3743330799401</c:v>
                </c:pt>
                <c:pt idx="22">
                  <c:v>8.3743330799401</c:v>
                </c:pt>
                <c:pt idx="23">
                  <c:v>8.3743330799401</c:v>
                </c:pt>
                <c:pt idx="24">
                  <c:v>8.3743330799401</c:v>
                </c:pt>
                <c:pt idx="25">
                  <c:v>8.3743330799401</c:v>
                </c:pt>
                <c:pt idx="26">
                  <c:v>8.3743330799401</c:v>
                </c:pt>
                <c:pt idx="27">
                  <c:v>8.3743330799401</c:v>
                </c:pt>
                <c:pt idx="28">
                  <c:v>8.3743330799401</c:v>
                </c:pt>
                <c:pt idx="29">
                  <c:v>8.3743330799401</c:v>
                </c:pt>
                <c:pt idx="30">
                  <c:v>8.3743330799401</c:v>
                </c:pt>
                <c:pt idx="31">
                  <c:v>8.3743330799401</c:v>
                </c:pt>
                <c:pt idx="32">
                  <c:v>8.3743330799401</c:v>
                </c:pt>
                <c:pt idx="33">
                  <c:v>8.3743330799401</c:v>
                </c:pt>
                <c:pt idx="34">
                  <c:v>8.3743330799401</c:v>
                </c:pt>
                <c:pt idx="35">
                  <c:v>8.3743330799401</c:v>
                </c:pt>
                <c:pt idx="36">
                  <c:v>8.3743330799401</c:v>
                </c:pt>
                <c:pt idx="37">
                  <c:v>8.3743330799401</c:v>
                </c:pt>
                <c:pt idx="38">
                  <c:v>8.3743330799401</c:v>
                </c:pt>
                <c:pt idx="39">
                  <c:v>8.3743330799401</c:v>
                </c:pt>
                <c:pt idx="40">
                  <c:v>8.3743330799401</c:v>
                </c:pt>
                <c:pt idx="41">
                  <c:v>8.3743330799401</c:v>
                </c:pt>
                <c:pt idx="42">
                  <c:v>8.3743330799401</c:v>
                </c:pt>
                <c:pt idx="43">
                  <c:v>8.3743330799401</c:v>
                </c:pt>
                <c:pt idx="44">
                  <c:v>8.3743330799401</c:v>
                </c:pt>
                <c:pt idx="45">
                  <c:v>8.3743330799401</c:v>
                </c:pt>
                <c:pt idx="46">
                  <c:v>8.3743330799401</c:v>
                </c:pt>
                <c:pt idx="47">
                  <c:v>8.3743330799401</c:v>
                </c:pt>
                <c:pt idx="48">
                  <c:v>8.3743330799401</c:v>
                </c:pt>
                <c:pt idx="49">
                  <c:v>8.3743330799401</c:v>
                </c:pt>
                <c:pt idx="50">
                  <c:v>8.3743330799401</c:v>
                </c:pt>
                <c:pt idx="51">
                  <c:v>8.3743330799401</c:v>
                </c:pt>
                <c:pt idx="52">
                  <c:v>8.3743330799401</c:v>
                </c:pt>
                <c:pt idx="53">
                  <c:v>8.3743330799401</c:v>
                </c:pt>
                <c:pt idx="54">
                  <c:v>8.3743330799401</c:v>
                </c:pt>
                <c:pt idx="55">
                  <c:v>8.3743330799401</c:v>
                </c:pt>
                <c:pt idx="56">
                  <c:v>8.3743330799401</c:v>
                </c:pt>
                <c:pt idx="57">
                  <c:v>8.3743330799401</c:v>
                </c:pt>
                <c:pt idx="58">
                  <c:v>8.3743330799401</c:v>
                </c:pt>
                <c:pt idx="59">
                  <c:v>8.3743330799401</c:v>
                </c:pt>
                <c:pt idx="60">
                  <c:v>8.3743330799401</c:v>
                </c:pt>
                <c:pt idx="61">
                  <c:v>8.3743330799401</c:v>
                </c:pt>
                <c:pt idx="62">
                  <c:v>8.3743330799401</c:v>
                </c:pt>
                <c:pt idx="63">
                  <c:v>8.3743330799401</c:v>
                </c:pt>
              </c:numCache>
            </c:numRef>
          </c:yVal>
        </c:ser>
        <c:ser>
          <c:idx val="4"/>
          <c:order val="4"/>
          <c:tx>
            <c:strRef>
              <c:f>"Ik"</c:f>
              <c:strCache>
                <c:ptCount val="1"/>
                <c:pt idx="0">
                  <c:v>Ik</c:v>
                </c:pt>
              </c:strCache>
            </c:strRef>
          </c:tx>
          <c:spPr>
            <a:solidFill>
              <a:srgbClr val="333399"/>
            </a:solidFill>
            <a:ln w="12600">
              <a:solidFill>
                <a:srgbClr val="333399"/>
              </a:solidFill>
              <a:round/>
            </a:ln>
          </c:spPr>
          <c:marker/>
          <c:xVal>
            <c:numRef>
              <c:f>PEcurve!$M$14:$M$15</c:f>
              <c:numCache>
                <c:formatCode>General</c:formatCode>
                <c:ptCount val="2"/>
                <c:pt idx="0">
                  <c:v>26.8756874745246</c:v>
                </c:pt>
                <c:pt idx="1">
                  <c:v>26.8756874745246</c:v>
                </c:pt>
              </c:numCache>
            </c:numRef>
          </c:xVal>
          <c:yVal>
            <c:numRef>
              <c:f>PEcurve!$P$40</c:f>
              <c:numCache>
                <c:formatCode>General</c:formatCode>
                <c:ptCount val="1"/>
                <c:pt idx="0">
                  <c:v/>
                </c:pt>
              </c:numCache>
            </c:numRef>
          </c:yVal>
        </c:ser>
        <c:ser>
          <c:idx val="5"/>
          <c:order val="5"/>
          <c:spPr>
            <a:solidFill>
              <a:srgbClr val="333399"/>
            </a:solidFill>
            <a:ln w="12600">
              <a:solidFill>
                <a:srgbClr val="333399"/>
              </a:solidFill>
              <a:round/>
            </a:ln>
          </c:spPr>
          <c:marker/>
          <c:xVal>
            <c:numRef>
              <c:f>PEcurve!$M$14:$M$19</c:f>
              <c:numCache>
                <c:formatCode>General</c:formatCode>
                <c:ptCount val="6"/>
                <c:pt idx="0">
                  <c:v>26.8756874745246</c:v>
                </c:pt>
                <c:pt idx="1">
                  <c:v>26.8756874745246</c:v>
                </c:pt>
                <c:pt idx="2">
                  <c:v>26.8756874745246</c:v>
                </c:pt>
                <c:pt idx="3">
                  <c:v>26.8756874745246</c:v>
                </c:pt>
                <c:pt idx="4">
                  <c:v/>
                </c:pt>
                <c:pt idx="5">
                  <c:v/>
                </c:pt>
              </c:numCache>
            </c:numRef>
          </c:xVal>
          <c:yVal>
            <c:numRef>
              <c:f>PEcurve!$N$14:$N$19</c:f>
              <c:numCache>
                <c:formatCode>General</c:formatCode>
                <c:ptCount val="6"/>
                <c:pt idx="0">
                  <c:v>0</c:v>
                </c:pt>
                <c:pt idx="1">
                  <c:v>2.8</c:v>
                </c:pt>
                <c:pt idx="2">
                  <c:v>6</c:v>
                </c:pt>
                <c:pt idx="3">
                  <c:v>100</c:v>
                </c:pt>
                <c:pt idx="4">
                  <c:v/>
                </c:pt>
                <c:pt idx="5">
                  <c:v/>
                </c:pt>
              </c:numCache>
            </c:numRef>
          </c:yVal>
        </c:ser>
        <c:axId val="74213199"/>
        <c:axId val="11101397"/>
      </c:scatterChart>
      <c:valAx>
        <c:axId val="74213199"/>
        <c:scaling>
          <c:orientation val="minMax"/>
          <c:max val="600"/>
          <c:min val="0"/>
        </c:scaling>
        <c:title>
          <c:layout/>
          <c:tx>
            <c:rich>
              <a:bodyPr/>
              <a:lstStyle/>
              <a:p>
                <a:pPr>
                  <a:defRPr/>
                </a:pPr>
                <a:r>
                  <a:rPr b="1" sz="1000">
                    <a:solidFill>
                      <a:srgbClr val="000000"/>
                    </a:solidFill>
                  </a:rPr>
                  <a:t>Intensität</a:t>
                </a:r>
              </a:p>
            </c:rich>
          </c:tx>
        </c:title>
        <c:delete val="0"/>
        <c:axPos val="b"/>
        <c:majorTickMark val="cross"/>
        <c:minorTickMark val="none"/>
        <c:tickLblPos val="nextTo"/>
        <c:spPr>
          <a:ln>
            <a:solidFill>
              <a:srgbClr val="000000"/>
            </a:solidFill>
          </a:ln>
        </c:spPr>
        <c:crossAx val="11101397"/>
        <c:crossesAt val="0"/>
      </c:valAx>
      <c:valAx>
        <c:axId val="11101397"/>
        <c:scaling>
          <c:orientation val="minMax"/>
          <c:max val="20"/>
          <c:min val="0"/>
        </c:scaling>
        <c:title>
          <c:layout/>
          <c:tx>
            <c:rich>
              <a:bodyPr/>
              <a:lstStyle/>
              <a:p>
                <a:pPr>
                  <a:defRPr/>
                </a:pPr>
                <a:r>
                  <a:rPr b="1" sz="1200">
                    <a:solidFill>
                      <a:srgbClr val="000000"/>
                    </a:solidFill>
                  </a:rPr>
                  <a:t>ETR
</a:t>
                </a:r>
              </a:p>
            </c:rich>
          </c:tx>
        </c:title>
        <c:delete val="0"/>
        <c:axPos val="l"/>
        <c:majorTickMark val="cross"/>
        <c:minorTickMark val="none"/>
        <c:tickLblPos val="nextTo"/>
        <c:spPr>
          <a:ln>
            <a:solidFill>
              <a:srgbClr val="000000"/>
            </a:solidFill>
          </a:ln>
        </c:spPr>
        <c:crossAx val="74213199"/>
        <c:crossesAt val="0"/>
        <c:majorUnit val="5"/>
      </c:valAx>
      <c:spPr>
        <a:solidFill>
          <a:srgbClr val="ffffff"/>
        </a:solidFill>
        <a:ln w="12600">
          <a:solidFill>
            <a:srgbClr val="808080"/>
          </a:solidFill>
          <a:round/>
        </a:ln>
      </c:spPr>
    </c:plotArea>
    <c:plotVisOnly val="1"/>
  </c:chart>
  <c:spPr>
    <a:solidFill>
      <a:srgbClr val="ffffff"/>
    </a:solidFill>
    <a:ln>
      <a:solidFill>
        <a:srgbClr val="000000"/>
      </a:solidFill>
    </a:ln>
  </c:spPr>
</c:chartSpace>
</file>

<file path=xl/drawings/_rels/drawing1.xml.rels><?xml version="1.0" encoding="UTF-8"?>
<Relationships xmlns="http://schemas.openxmlformats.org/package/2006/relationships"><Relationship Id="rId1" Type="http://schemas.openxmlformats.org/officeDocument/2006/relationships/chart" Target="../charts/chart18.xml"/>
</Relationships>
</file>

<file path=xl/drawings/drawing1.xml><?xml version="1.0" encoding="utf-8"?>
<xdr:wsDr xmlns:a="http://schemas.openxmlformats.org/drawingml/2006/main" xmlns:r="http://schemas.openxmlformats.org/officeDocument/2006/relationships" xmlns:xdr="http://schemas.openxmlformats.org/drawingml/2006/spreadsheetDrawing">
  <xdr:twoCellAnchor editAs="oneCell">
    <xdr:from>
      <xdr:col>15</xdr:col>
      <xdr:colOff>231840</xdr:colOff>
      <xdr:row>6</xdr:row>
      <xdr:rowOff>28800</xdr:rowOff>
    </xdr:from>
    <xdr:to>
      <xdr:col>21</xdr:col>
      <xdr:colOff>453960</xdr:colOff>
      <xdr:row>35</xdr:row>
      <xdr:rowOff>95760</xdr:rowOff>
    </xdr:to>
    <xdr:graphicFrame>
      <xdr:nvGraphicFramePr>
        <xdr:cNvPr id="0" name="Chart 6"/>
        <xdr:cNvGraphicFramePr/>
      </xdr:nvGraphicFramePr>
      <xdr:xfrm>
        <a:off x="9264600" y="1038240"/>
        <a:ext cx="4089240" cy="476280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S159"/>
  <sheetViews>
    <sheetView colorId="64" defaultGridColor="true" rightToLeft="false" showFormulas="false" showGridLines="true" showOutlineSymbols="true" showRowColHeaders="true" showZeros="true" tabSelected="true" topLeftCell="A1" view="normal" windowProtection="false" workbookViewId="0" zoomScale="100" zoomScaleNormal="100" zoomScalePageLayoutView="100">
      <selection activeCell="D6" activeCellId="0" pane="topLeft" sqref="D6"/>
    </sheetView>
  </sheetViews>
  <sheetFormatPr defaultRowHeight="12.75"/>
  <cols>
    <col collapsed="false" hidden="false" max="6" min="1" style="0" width="9.13265306122449"/>
    <col collapsed="false" hidden="false" max="7" min="7" style="0" width="3.85204081632653"/>
    <col collapsed="false" hidden="false" max="13" min="8" style="0" width="9.13265306122449"/>
    <col collapsed="false" hidden="false" max="14" min="14" style="0" width="5.41836734693878"/>
    <col collapsed="false" hidden="false" max="1025" min="15" style="0" width="9.13265306122449"/>
  </cols>
  <sheetData>
    <row collapsed="false" customFormat="false" customHeight="false" hidden="false" ht="15.75" outlineLevel="0" r="1">
      <c r="A1" s="1"/>
      <c r="E1" s="2"/>
    </row>
    <row collapsed="false" customFormat="false" customHeight="false" hidden="false" ht="12.75" outlineLevel="0" r="3">
      <c r="A3" s="3" t="s">
        <v>0</v>
      </c>
      <c r="B3" s="0" t="n">
        <v>8.3743330799401</v>
      </c>
      <c r="D3" s="4"/>
    </row>
    <row collapsed="false" customFormat="false" customHeight="false" hidden="false" ht="12.75" outlineLevel="0" r="4">
      <c r="A4" s="0" t="s">
        <v>1</v>
      </c>
      <c r="B4" s="5" t="n">
        <v>0.311595120604007</v>
      </c>
      <c r="D4" s="4"/>
    </row>
    <row collapsed="false" customFormat="false" customHeight="false" hidden="false" ht="12.75" outlineLevel="0" r="5">
      <c r="A5" s="0" t="s">
        <v>2</v>
      </c>
      <c r="B5" s="5" t="n">
        <v>0</v>
      </c>
    </row>
    <row collapsed="false" customFormat="false" customHeight="false" hidden="false" ht="12.75" outlineLevel="0" r="6">
      <c r="A6" s="0" t="s">
        <v>3</v>
      </c>
      <c r="B6" s="6" t="n">
        <f aca="false">ETR/alph</f>
        <v>26.8756874745246</v>
      </c>
    </row>
    <row collapsed="false" customFormat="false" customHeight="false" hidden="false" ht="12.75" outlineLevel="0" r="7">
      <c r="B7" s="7" t="n">
        <v>0</v>
      </c>
    </row>
    <row collapsed="false" customFormat="false" customHeight="false" hidden="false" ht="12.75" outlineLevel="0" r="9">
      <c r="A9" s="0" t="s">
        <v>4</v>
      </c>
      <c r="B9" s="0" t="s">
        <v>5</v>
      </c>
    </row>
    <row collapsed="false" customFormat="false" customHeight="false" hidden="false" ht="12.75" outlineLevel="0" r="10">
      <c r="A10" s="0" t="n">
        <f aca="false">SUM(F13:F19)</f>
        <v>0.0663279806959781</v>
      </c>
      <c r="B10" s="0" t="n">
        <f aca="false">E159/D159</f>
        <v>0.999238376819576</v>
      </c>
    </row>
    <row collapsed="false" customFormat="false" customHeight="false" hidden="false" ht="12.75" outlineLevel="0" r="12">
      <c r="B12" s="0" t="s">
        <v>6</v>
      </c>
      <c r="D12" s="0" t="s">
        <v>7</v>
      </c>
      <c r="E12" s="0" t="s">
        <v>8</v>
      </c>
      <c r="F12" s="0" t="s">
        <v>9</v>
      </c>
      <c r="I12" s="0" t="s">
        <v>10</v>
      </c>
      <c r="J12" s="0" t="s">
        <v>11</v>
      </c>
      <c r="K12" s="0" t="s">
        <v>12</v>
      </c>
    </row>
    <row collapsed="false" customFormat="false" customHeight="false" hidden="false" ht="12.75" outlineLevel="0" r="13">
      <c r="B13" s="8" t="n">
        <v>0</v>
      </c>
      <c r="D13" s="9" t="n">
        <v>0</v>
      </c>
      <c r="E13" s="0" t="n">
        <f aca="false">ETR*TANH(alph*B13/ETR)</f>
        <v>0</v>
      </c>
      <c r="F13" s="0" t="n">
        <f aca="false">(E13-D13)^2</f>
        <v>0</v>
      </c>
      <c r="M13" s="0" t="s">
        <v>3</v>
      </c>
    </row>
    <row collapsed="false" customFormat="false" customHeight="false" hidden="false" ht="12.75" outlineLevel="0" r="14">
      <c r="B14" s="8" t="n">
        <v>1</v>
      </c>
      <c r="D14" s="9" t="n">
        <v>0.3225</v>
      </c>
      <c r="E14" s="0" t="n">
        <f aca="false">ETR*TANH(alph*B14/ETR)</f>
        <v>0.311451403058431</v>
      </c>
      <c r="F14" s="0" t="n">
        <f aca="false">(E14-D14)^2</f>
        <v>0.000122071494377244</v>
      </c>
      <c r="I14" s="0" t="n">
        <v>0</v>
      </c>
      <c r="J14" s="0" t="n">
        <f aca="false">ETR*TANHYP(alph*I14/ETR)</f>
        <v>0</v>
      </c>
      <c r="K14" s="0" t="n">
        <f aca="false">alph*I14</f>
        <v>0</v>
      </c>
      <c r="L14" s="0" t="n">
        <f aca="false">ETR</f>
        <v>8.3743330799401</v>
      </c>
      <c r="M14" s="0" t="n">
        <f aca="false">IkW</f>
        <v>26.8756874745246</v>
      </c>
      <c r="N14" s="0" t="n">
        <v>0</v>
      </c>
    </row>
    <row collapsed="false" customFormat="false" customHeight="false" hidden="false" ht="12.75" outlineLevel="0" r="15">
      <c r="B15" s="8" t="n">
        <v>21</v>
      </c>
      <c r="D15" s="9" t="n">
        <v>5.418</v>
      </c>
      <c r="E15" s="0" t="n">
        <f aca="false">ETR*TANH(alph*B15/ETR)</f>
        <v>5.47258830300746</v>
      </c>
      <c r="F15" s="0" t="n">
        <f aca="false">(E15-D15)^2</f>
        <v>0.00297988282523406</v>
      </c>
      <c r="I15" s="0" t="n">
        <f aca="false">4+I14</f>
        <v>4</v>
      </c>
      <c r="J15" s="0" t="n">
        <f aca="false">ETR*TANHYP(alph*I15/ETR)</f>
        <v>1.23725828505752</v>
      </c>
      <c r="K15" s="0" t="n">
        <f aca="false">alph*I15</f>
        <v>1.24638048241603</v>
      </c>
      <c r="L15" s="0" t="n">
        <f aca="false">ETR</f>
        <v>8.3743330799401</v>
      </c>
      <c r="M15" s="0" t="n">
        <f aca="false">IkW</f>
        <v>26.8756874745246</v>
      </c>
      <c r="N15" s="0" t="n">
        <v>2.8</v>
      </c>
    </row>
    <row collapsed="false" customFormat="false" customHeight="false" hidden="false" ht="12.75" outlineLevel="0" r="16">
      <c r="B16" s="8" t="n">
        <v>56</v>
      </c>
      <c r="D16" s="9" t="n">
        <v>8.316</v>
      </c>
      <c r="E16" s="0" t="n">
        <f aca="false">ETR*TANH(alph*B16/ETR)</f>
        <v>8.11879691356653</v>
      </c>
      <c r="F16" s="0" t="n">
        <f aca="false">(E16-D16)^2</f>
        <v>0.0388890572988874</v>
      </c>
      <c r="I16" s="0" t="n">
        <f aca="false">4+I15</f>
        <v>8</v>
      </c>
      <c r="J16" s="0" t="n">
        <f aca="false">ETR*TANHYP(alph*I16/ETR)</f>
        <v>2.42165589416191</v>
      </c>
      <c r="K16" s="0" t="n">
        <f aca="false">alph*I16</f>
        <v>2.49276096483205</v>
      </c>
      <c r="L16" s="0" t="n">
        <f aca="false">ETR</f>
        <v>8.3743330799401</v>
      </c>
      <c r="M16" s="0" t="n">
        <f aca="false">IkW</f>
        <v>26.8756874745246</v>
      </c>
      <c r="N16" s="0" t="n">
        <v>6</v>
      </c>
    </row>
    <row collapsed="false" customFormat="false" customHeight="false" hidden="false" ht="12.75" outlineLevel="0" r="17">
      <c r="B17" s="8" t="n">
        <v>111</v>
      </c>
      <c r="D17" s="9" t="n">
        <v>8.214</v>
      </c>
      <c r="E17" s="0" t="n">
        <f aca="false">ETR*TANH(alph*B17/ETR)</f>
        <v>8.37000310598664</v>
      </c>
      <c r="F17" s="0" t="n">
        <f aca="false">(E17-D17)^2</f>
        <v>0.0243369690774794</v>
      </c>
      <c r="I17" s="0" t="n">
        <f aca="false">4+I16</f>
        <v>12</v>
      </c>
      <c r="J17" s="0" t="n">
        <f aca="false">ETR*TANHYP(alph*I17/ETR)</f>
        <v>3.50899569680562</v>
      </c>
      <c r="K17" s="0" t="n">
        <f aca="false">alph*I17</f>
        <v>3.73914144724808</v>
      </c>
      <c r="L17" s="0" t="n">
        <f aca="false">ETR</f>
        <v>8.3743330799401</v>
      </c>
      <c r="M17" s="0" t="n">
        <f aca="false">IkW</f>
        <v>26.8756874745246</v>
      </c>
      <c r="N17" s="0" t="n">
        <v>100</v>
      </c>
    </row>
    <row collapsed="false" customFormat="false" customHeight="false" hidden="false" ht="12.75" outlineLevel="0" r="18">
      <c r="B18" s="10"/>
      <c r="D18" s="11"/>
      <c r="I18" s="0" t="n">
        <f aca="false">4+I17</f>
        <v>16</v>
      </c>
      <c r="J18" s="0" t="n">
        <f aca="false">ETR*TANHYP(alph*I18/ETR)</f>
        <v>4.46955531796568</v>
      </c>
      <c r="K18" s="0" t="n">
        <f aca="false">alph*I18</f>
        <v>4.98552192966411</v>
      </c>
      <c r="L18" s="0" t="n">
        <f aca="false">ETR</f>
        <v>8.3743330799401</v>
      </c>
    </row>
    <row collapsed="false" customFormat="false" customHeight="false" hidden="false" ht="12.75" outlineLevel="0" r="19">
      <c r="B19" s="10"/>
      <c r="I19" s="0" t="n">
        <f aca="false">4+I18</f>
        <v>20</v>
      </c>
      <c r="J19" s="0" t="n">
        <f aca="false">ETR*TANHYP(alph*I19/ETR)</f>
        <v>5.28969918526679</v>
      </c>
      <c r="K19" s="0" t="n">
        <f aca="false">alph*I19</f>
        <v>6.23190241208013</v>
      </c>
      <c r="L19" s="0" t="n">
        <f aca="false">ETR</f>
        <v>8.3743330799401</v>
      </c>
    </row>
    <row collapsed="false" customFormat="false" customHeight="false" hidden="false" ht="12.75" outlineLevel="0" r="20">
      <c r="B20" s="10"/>
      <c r="I20" s="0" t="n">
        <f aca="false">4+I19</f>
        <v>24</v>
      </c>
      <c r="J20" s="0" t="n">
        <f aca="false">ETR*TANHYP(alph*I20/ETR)</f>
        <v>5.96983202248538</v>
      </c>
      <c r="K20" s="0" t="n">
        <f aca="false">alph*I20</f>
        <v>7.47828289449616</v>
      </c>
      <c r="L20" s="0" t="n">
        <f aca="false">ETR</f>
        <v>8.3743330799401</v>
      </c>
    </row>
    <row collapsed="false" customFormat="false" customHeight="false" hidden="false" ht="12.75" outlineLevel="0" r="21">
      <c r="B21" s="10"/>
      <c r="I21" s="0" t="n">
        <f aca="false">4+I20</f>
        <v>28</v>
      </c>
      <c r="J21" s="0" t="n">
        <f aca="false">ETR*TANHYP(alph*I21/ETR)</f>
        <v>6.5203494409757</v>
      </c>
      <c r="K21" s="0" t="n">
        <f aca="false">alph*I21</f>
        <v>8.72466337691219</v>
      </c>
      <c r="L21" s="0" t="n">
        <f aca="false">ETR</f>
        <v>8.3743330799401</v>
      </c>
    </row>
    <row collapsed="false" customFormat="false" customHeight="false" hidden="false" ht="12.75" outlineLevel="0" r="22">
      <c r="B22" s="10"/>
      <c r="I22" s="0" t="n">
        <f aca="false">4+I21</f>
        <v>32</v>
      </c>
      <c r="J22" s="0" t="n">
        <f aca="false">ETR*TANHYP(alph*I22/ETR)</f>
        <v>6.95727603267401</v>
      </c>
      <c r="K22" s="0" t="n">
        <f aca="false">alph*I22</f>
        <v>9.97104385932821</v>
      </c>
      <c r="L22" s="0" t="n">
        <f aca="false">ETR</f>
        <v>8.3743330799401</v>
      </c>
    </row>
    <row collapsed="false" customFormat="false" customHeight="false" hidden="false" ht="12.75" outlineLevel="0" r="23">
      <c r="B23" s="10"/>
      <c r="I23" s="0" t="n">
        <f aca="false">4+I22</f>
        <v>36</v>
      </c>
      <c r="J23" s="0" t="n">
        <f aca="false">ETR*TANHYP(alph*I23/ETR)</f>
        <v>7.29866883657557</v>
      </c>
      <c r="K23" s="0" t="n">
        <f aca="false">alph*I23</f>
        <v>11.2174243417442</v>
      </c>
      <c r="L23" s="0" t="n">
        <f aca="false">ETR</f>
        <v>8.3743330799401</v>
      </c>
    </row>
    <row collapsed="false" customFormat="false" customHeight="false" hidden="false" ht="12.75" outlineLevel="0" r="24">
      <c r="B24" s="10"/>
      <c r="I24" s="0" t="n">
        <f aca="false">4+I23</f>
        <v>40</v>
      </c>
      <c r="J24" s="0" t="n">
        <f aca="false">ETR*TANHYP(alph*I24/ETR)</f>
        <v>7.56217127571246</v>
      </c>
      <c r="K24" s="0" t="n">
        <f aca="false">alph*I24</f>
        <v>12.4638048241603</v>
      </c>
      <c r="L24" s="0" t="n">
        <f aca="false">ETR</f>
        <v>8.3743330799401</v>
      </c>
    </row>
    <row collapsed="false" customFormat="false" customHeight="false" hidden="false" ht="12.75" outlineLevel="0" r="25">
      <c r="B25" s="10"/>
      <c r="I25" s="0" t="n">
        <f aca="false">4+I24</f>
        <v>44</v>
      </c>
      <c r="J25" s="0" t="n">
        <f aca="false">ETR*TANHYP(alph*I25/ETR)</f>
        <v>7.76363941405557</v>
      </c>
      <c r="K25" s="0" t="n">
        <f aca="false">alph*I25</f>
        <v>13.7101853065763</v>
      </c>
      <c r="L25" s="0" t="n">
        <f aca="false">ETR</f>
        <v>8.3743330799401</v>
      </c>
    </row>
    <row collapsed="false" customFormat="false" customHeight="false" hidden="false" ht="12.75" outlineLevel="0" r="26">
      <c r="I26" s="0" t="n">
        <f aca="false">4+I25</f>
        <v>48</v>
      </c>
      <c r="J26" s="0" t="n">
        <f aca="false">ETR*TANHYP(alph*I26/ETR)</f>
        <v>7.9165661127899</v>
      </c>
      <c r="K26" s="0" t="n">
        <f aca="false">alph*I26</f>
        <v>14.9565657889923</v>
      </c>
      <c r="L26" s="0" t="n">
        <f aca="false">ETR</f>
        <v>8.3743330799401</v>
      </c>
    </row>
    <row collapsed="false" customFormat="false" customHeight="false" hidden="false" ht="12.75" outlineLevel="0" r="27">
      <c r="I27" s="0" t="n">
        <f aca="false">4+I26</f>
        <v>52</v>
      </c>
      <c r="J27" s="0" t="n">
        <f aca="false">ETR*TANHYP(alph*I27/ETR)</f>
        <v>8.03201003726499</v>
      </c>
      <c r="K27" s="0" t="n">
        <f aca="false">alph*I27</f>
        <v>16.2029462714083</v>
      </c>
      <c r="L27" s="0" t="n">
        <f aca="false">ETR</f>
        <v>8.3743330799401</v>
      </c>
    </row>
    <row collapsed="false" customFormat="false" customHeight="false" hidden="false" ht="12.75" outlineLevel="0" r="28">
      <c r="I28" s="0" t="n">
        <f aca="false">4+I27</f>
        <v>56</v>
      </c>
      <c r="J28" s="0" t="n">
        <f aca="false">ETR*TANHYP(alph*I28/ETR)</f>
        <v>8.11879691356653</v>
      </c>
      <c r="K28" s="0" t="n">
        <f aca="false">alph*I28</f>
        <v>17.4493267538244</v>
      </c>
      <c r="L28" s="0" t="n">
        <f aca="false">ETR</f>
        <v>8.3743330799401</v>
      </c>
    </row>
    <row collapsed="false" customFormat="false" customHeight="false" hidden="false" ht="12.75" outlineLevel="0" r="29">
      <c r="I29" s="0" t="n">
        <f aca="false">4+I28</f>
        <v>60</v>
      </c>
      <c r="J29" s="0" t="n">
        <f aca="false">ETR*TANHYP(alph*I29/ETR)</f>
        <v>8.18383676638055</v>
      </c>
      <c r="K29" s="0" t="n">
        <f aca="false">alph*I29</f>
        <v>18.6957072362404</v>
      </c>
      <c r="L29" s="0" t="n">
        <f aca="false">ETR</f>
        <v>8.3743330799401</v>
      </c>
    </row>
    <row collapsed="false" customFormat="false" customHeight="false" hidden="false" ht="12.75" outlineLevel="0" r="30">
      <c r="I30" s="0" t="n">
        <f aca="false">4+I29</f>
        <v>64</v>
      </c>
      <c r="J30" s="0" t="n">
        <f aca="false">ETR*TANHYP(alph*I30/ETR)</f>
        <v>8.23246486838772</v>
      </c>
      <c r="K30" s="0" t="n">
        <f aca="false">alph*I30</f>
        <v>19.9420877186564</v>
      </c>
      <c r="L30" s="0" t="n">
        <f aca="false">ETR</f>
        <v>8.3743330799401</v>
      </c>
    </row>
    <row collapsed="false" customFormat="false" customHeight="false" hidden="false" ht="12.75" outlineLevel="0" r="31">
      <c r="I31" s="0" t="n">
        <f aca="false">4+I30</f>
        <v>68</v>
      </c>
      <c r="J31" s="0" t="n">
        <f aca="false">ETR*TANHYP(alph*I31/ETR)</f>
        <v>8.26875879410982</v>
      </c>
      <c r="K31" s="0" t="n">
        <f aca="false">alph*I31</f>
        <v>21.1884682010724</v>
      </c>
      <c r="L31" s="0" t="n">
        <f aca="false">ETR</f>
        <v>8.3743330799401</v>
      </c>
    </row>
    <row collapsed="false" customFormat="false" customHeight="false" hidden="false" ht="12.75" outlineLevel="0" r="32">
      <c r="I32" s="0" t="n">
        <f aca="false">4+I31</f>
        <v>72</v>
      </c>
      <c r="J32" s="0" t="n">
        <f aca="false">ETR*TANHYP(alph*I32/ETR)</f>
        <v>8.29581160290605</v>
      </c>
      <c r="K32" s="0" t="n">
        <f aca="false">alph*I32</f>
        <v>22.4348486834885</v>
      </c>
      <c r="L32" s="0" t="n">
        <f aca="false">ETR</f>
        <v>8.3743330799401</v>
      </c>
    </row>
    <row collapsed="false" customFormat="false" customHeight="false" hidden="false" ht="12.75" outlineLevel="0" r="33">
      <c r="I33" s="0" t="n">
        <f aca="false">4+I32</f>
        <v>76</v>
      </c>
      <c r="J33" s="0" t="n">
        <f aca="false">ETR*TANHYP(alph*I33/ETR)</f>
        <v>8.31595659848144</v>
      </c>
      <c r="K33" s="0" t="n">
        <f aca="false">alph*I33</f>
        <v>23.6812291659045</v>
      </c>
      <c r="L33" s="0" t="n">
        <f aca="false">ETR</f>
        <v>8.3743330799401</v>
      </c>
    </row>
    <row collapsed="false" customFormat="false" customHeight="false" hidden="false" ht="12.75" outlineLevel="0" r="34">
      <c r="I34" s="0" t="n">
        <f aca="false">4+I33</f>
        <v>80</v>
      </c>
      <c r="J34" s="0" t="n">
        <f aca="false">ETR*TANHYP(alph*I34/ETR)</f>
        <v>8.33094676689089</v>
      </c>
      <c r="K34" s="0" t="n">
        <f aca="false">alph*I34</f>
        <v>24.9276096483205</v>
      </c>
      <c r="L34" s="0" t="n">
        <f aca="false">ETR</f>
        <v>8.3743330799401</v>
      </c>
    </row>
    <row collapsed="false" customFormat="false" customHeight="false" hidden="false" ht="12.75" outlineLevel="0" r="35">
      <c r="I35" s="0" t="n">
        <f aca="false">4+I34</f>
        <v>84</v>
      </c>
      <c r="J35" s="0" t="n">
        <f aca="false">ETR*TANHYP(alph*I35/ETR)</f>
        <v>8.34209512920806</v>
      </c>
      <c r="K35" s="0" t="n">
        <f aca="false">alph*I35</f>
        <v>26.1739901307366</v>
      </c>
      <c r="L35" s="0" t="n">
        <f aca="false">ETR</f>
        <v>8.3743330799401</v>
      </c>
    </row>
    <row collapsed="false" customFormat="false" customHeight="false" hidden="false" ht="12.75" outlineLevel="0" r="36">
      <c r="I36" s="0" t="n">
        <f aca="false">4+I35</f>
        <v>88</v>
      </c>
      <c r="J36" s="0" t="n">
        <f aca="false">ETR*TANHYP(alph*I36/ETR)</f>
        <v>8.35038296278646</v>
      </c>
      <c r="K36" s="0" t="n">
        <f aca="false">alph*I36</f>
        <v>27.4203706131526</v>
      </c>
      <c r="L36" s="0" t="n">
        <f aca="false">ETR</f>
        <v>8.3743330799401</v>
      </c>
    </row>
    <row collapsed="false" customFormat="false" customHeight="false" hidden="false" ht="12.75" outlineLevel="0" r="37">
      <c r="I37" s="0" t="n">
        <f aca="false">4+I36</f>
        <v>92</v>
      </c>
      <c r="J37" s="0" t="n">
        <f aca="false">ETR*TANHYP(alph*I37/ETR)</f>
        <v>8.35654240167593</v>
      </c>
      <c r="K37" s="0" t="n">
        <f aca="false">alph*I37</f>
        <v>28.6667510955686</v>
      </c>
      <c r="L37" s="0" t="n">
        <f aca="false">ETR</f>
        <v>8.3743330799401</v>
      </c>
    </row>
    <row collapsed="false" customFormat="false" customHeight="false" hidden="false" ht="12.75" outlineLevel="0" r="38">
      <c r="I38" s="0" t="n">
        <f aca="false">4+I37</f>
        <v>96</v>
      </c>
      <c r="J38" s="0" t="n">
        <f aca="false">ETR*TANHYP(alph*I38/ETR)</f>
        <v>8.36111902106816</v>
      </c>
      <c r="K38" s="0" t="n">
        <f aca="false">alph*I38</f>
        <v>29.9131315779846</v>
      </c>
      <c r="L38" s="0" t="n">
        <f aca="false">ETR</f>
        <v>8.3743330799401</v>
      </c>
    </row>
    <row collapsed="false" customFormat="false" customHeight="false" hidden="false" ht="12.75" outlineLevel="0" r="39">
      <c r="I39" s="0" t="n">
        <f aca="false">4+I38</f>
        <v>100</v>
      </c>
      <c r="J39" s="0" t="n">
        <f aca="false">ETR*TANHYP(alph*I39/ETR)</f>
        <v>8.36451900410777</v>
      </c>
      <c r="K39" s="0" t="n">
        <f aca="false">alph*I39</f>
        <v>31.1595120604007</v>
      </c>
      <c r="L39" s="0" t="n">
        <f aca="false">ETR</f>
        <v>8.3743330799401</v>
      </c>
    </row>
    <row collapsed="false" customFormat="false" customHeight="false" hidden="false" ht="12.75" outlineLevel="0" r="40">
      <c r="I40" s="0" t="n">
        <f aca="false">4+I39</f>
        <v>104</v>
      </c>
      <c r="J40" s="0" t="n">
        <f aca="false">ETR*TANHYP(alph*I40/ETR)</f>
        <v>8.36704455104213</v>
      </c>
      <c r="K40" s="0" t="n">
        <f aca="false">alph*I40</f>
        <v>32.4058925428167</v>
      </c>
      <c r="L40" s="0" t="n">
        <f aca="false">ETR</f>
        <v>8.3743330799401</v>
      </c>
    </row>
    <row collapsed="false" customFormat="false" customHeight="false" hidden="false" ht="12.75" outlineLevel="0" r="41">
      <c r="I41" s="0" t="n">
        <f aca="false">4+I40</f>
        <v>108</v>
      </c>
      <c r="J41" s="0" t="n">
        <f aca="false">ETR*TANHYP(alph*I41/ETR)</f>
        <v>8.36892038577699</v>
      </c>
      <c r="K41" s="0" t="n">
        <f aca="false">alph*I41</f>
        <v>33.6522730252327</v>
      </c>
      <c r="L41" s="0" t="n">
        <f aca="false">ETR</f>
        <v>8.3743330799401</v>
      </c>
    </row>
    <row collapsed="false" customFormat="false" customHeight="false" hidden="false" ht="12.75" outlineLevel="0" r="42">
      <c r="I42" s="0" t="n">
        <f aca="false">4+I41</f>
        <v>112</v>
      </c>
      <c r="J42" s="0" t="n">
        <f aca="false">ETR*TANHYP(alph*I42/ETR)</f>
        <v>8.37031355642895</v>
      </c>
      <c r="K42" s="0" t="n">
        <f aca="false">alph*I42</f>
        <v>34.8986535076487</v>
      </c>
      <c r="L42" s="0" t="n">
        <f aca="false">ETR</f>
        <v>8.3743330799401</v>
      </c>
    </row>
    <row collapsed="false" customFormat="false" customHeight="false" hidden="false" ht="12.75" outlineLevel="0" r="43">
      <c r="I43" s="0" t="n">
        <f aca="false">4+I42</f>
        <v>116</v>
      </c>
      <c r="J43" s="0" t="n">
        <f aca="false">ETR*TANHYP(alph*I43/ETR)</f>
        <v>8.37134820350801</v>
      </c>
      <c r="K43" s="0" t="n">
        <f aca="false">alph*I43</f>
        <v>36.1450339900648</v>
      </c>
      <c r="L43" s="0" t="n">
        <f aca="false">ETR</f>
        <v>8.3743330799401</v>
      </c>
    </row>
    <row collapsed="false" customFormat="false" customHeight="false" hidden="false" ht="12.75" outlineLevel="0" r="44">
      <c r="I44" s="0" t="n">
        <f aca="false">4+I43</f>
        <v>120</v>
      </c>
      <c r="J44" s="0" t="n">
        <f aca="false">ETR*TANHYP(alph*I44/ETR)</f>
        <v>8.37211656208994</v>
      </c>
      <c r="K44" s="0" t="n">
        <f aca="false">alph*I44</f>
        <v>37.3914144724808</v>
      </c>
      <c r="L44" s="0" t="n">
        <f aca="false">ETR</f>
        <v>8.3743330799401</v>
      </c>
    </row>
    <row collapsed="false" customFormat="false" customHeight="false" hidden="false" ht="12.75" outlineLevel="0" r="45">
      <c r="I45" s="0" t="n">
        <f aca="false">4+I44</f>
        <v>124</v>
      </c>
      <c r="J45" s="0" t="n">
        <f aca="false">ETR*TANHYP(alph*I45/ETR)</f>
        <v>8.37268715138525</v>
      </c>
      <c r="K45" s="0" t="n">
        <f aca="false">alph*I45</f>
        <v>38.6377949548968</v>
      </c>
      <c r="L45" s="0" t="n">
        <f aca="false">ETR</f>
        <v>8.3743330799401</v>
      </c>
    </row>
    <row collapsed="false" customFormat="false" customHeight="false" hidden="false" ht="12.75" outlineLevel="0" r="46">
      <c r="I46" s="0" t="n">
        <f aca="false">4+I45</f>
        <v>128</v>
      </c>
      <c r="J46" s="0" t="n">
        <f aca="false">ETR*TANHYP(alph*I46/ETR)</f>
        <v>8.37311086688816</v>
      </c>
      <c r="K46" s="0" t="n">
        <f aca="false">alph*I46</f>
        <v>39.8841754373128</v>
      </c>
      <c r="L46" s="0" t="n">
        <f aca="false">ETR</f>
        <v>8.3743330799401</v>
      </c>
    </row>
    <row collapsed="false" customFormat="false" customHeight="false" hidden="false" ht="12.75" outlineLevel="0" r="47">
      <c r="I47" s="0" t="n">
        <f aca="false">4+I46</f>
        <v>132</v>
      </c>
      <c r="J47" s="0" t="n">
        <f aca="false">ETR*TANHYP(alph*I47/ETR)</f>
        <v>8.37342551016108</v>
      </c>
      <c r="K47" s="0" t="n">
        <f aca="false">alph*I47</f>
        <v>41.1305559197289</v>
      </c>
      <c r="L47" s="0" t="n">
        <f aca="false">ETR</f>
        <v>8.3743330799401</v>
      </c>
    </row>
    <row collapsed="false" customFormat="false" customHeight="false" hidden="false" ht="12.75" outlineLevel="0" r="48">
      <c r="I48" s="0" t="n">
        <f aca="false">4+I47</f>
        <v>136</v>
      </c>
      <c r="J48" s="0" t="n">
        <f aca="false">ETR*TANHYP(alph*I48/ETR)</f>
        <v>8.37365915576733</v>
      </c>
      <c r="K48" s="0" t="n">
        <f aca="false">alph*I48</f>
        <v>42.3769364021449</v>
      </c>
      <c r="L48" s="0" t="n">
        <f aca="false">ETR</f>
        <v>8.3743330799401</v>
      </c>
    </row>
    <row collapsed="false" customFormat="false" customHeight="false" hidden="false" ht="12.75" outlineLevel="0" r="49">
      <c r="I49" s="0" t="n">
        <f aca="false">4+I48</f>
        <v>140</v>
      </c>
      <c r="J49" s="0" t="n">
        <f aca="false">ETR*TANHYP(alph*I49/ETR)</f>
        <v>8.37383265322915</v>
      </c>
      <c r="K49" s="0" t="n">
        <f aca="false">alph*I49</f>
        <v>43.6233168845609</v>
      </c>
      <c r="L49" s="0" t="n">
        <f aca="false">ETR</f>
        <v>8.3743330799401</v>
      </c>
    </row>
    <row collapsed="false" customFormat="false" customHeight="false" hidden="false" ht="12.75" outlineLevel="0" r="50">
      <c r="I50" s="0" t="n">
        <f aca="false">4+I49</f>
        <v>144</v>
      </c>
      <c r="J50" s="0" t="n">
        <f aca="false">ETR*TANHYP(alph*I50/ETR)</f>
        <v>8.37396148587168</v>
      </c>
      <c r="K50" s="0" t="n">
        <f aca="false">alph*I50</f>
        <v>44.869697366977</v>
      </c>
      <c r="L50" s="0" t="n">
        <f aca="false">ETR</f>
        <v>8.3743330799401</v>
      </c>
    </row>
    <row collapsed="false" customFormat="false" customHeight="false" hidden="false" ht="12.75" outlineLevel="0" r="51">
      <c r="I51" s="0" t="n">
        <f aca="false">4+I50</f>
        <v>148</v>
      </c>
      <c r="J51" s="0" t="n">
        <f aca="false">ETR*TANHYP(alph*I51/ETR)</f>
        <v>8.37405715166687</v>
      </c>
      <c r="K51" s="0" t="n">
        <f aca="false">alph*I51</f>
        <v>46.116077849393</v>
      </c>
      <c r="L51" s="0" t="n">
        <f aca="false">ETR</f>
        <v>8.3743330799401</v>
      </c>
    </row>
    <row collapsed="false" customFormat="false" customHeight="false" hidden="false" ht="12.75" outlineLevel="0" r="52">
      <c r="I52" s="0" t="n">
        <f aca="false">4+I51</f>
        <v>152</v>
      </c>
      <c r="J52" s="0" t="n">
        <f aca="false">ETR*TANHYP(alph*I52/ETR)</f>
        <v>8.37412818888699</v>
      </c>
      <c r="K52" s="0" t="n">
        <f aca="false">alph*I52</f>
        <v>47.362458331809</v>
      </c>
      <c r="L52" s="0" t="n">
        <f aca="false">ETR</f>
        <v>8.3743330799401</v>
      </c>
    </row>
    <row collapsed="false" customFormat="false" customHeight="false" hidden="false" ht="12.75" outlineLevel="0" r="53">
      <c r="I53" s="0" t="n">
        <f aca="false">4+I52</f>
        <v>156</v>
      </c>
      <c r="J53" s="0" t="n">
        <f aca="false">ETR*TANHYP(alph*I53/ETR)</f>
        <v>8.37418093787321</v>
      </c>
      <c r="K53" s="0" t="n">
        <f aca="false">alph*I53</f>
        <v>48.608838814225</v>
      </c>
      <c r="L53" s="0" t="n">
        <f aca="false">ETR</f>
        <v>8.3743330799401</v>
      </c>
    </row>
    <row collapsed="false" customFormat="false" customHeight="false" hidden="false" ht="12.75" outlineLevel="0" r="54">
      <c r="I54" s="0" t="n">
        <f aca="false">4+I53</f>
        <v>160</v>
      </c>
      <c r="J54" s="0" t="n">
        <f aca="false">ETR*TANHYP(alph*I54/ETR)</f>
        <v>8.37422010677998</v>
      </c>
      <c r="K54" s="0" t="n">
        <f aca="false">alph*I54</f>
        <v>49.8552192966411</v>
      </c>
      <c r="L54" s="0" t="n">
        <f aca="false">ETR</f>
        <v>8.3743330799401</v>
      </c>
    </row>
    <row collapsed="false" customFormat="false" customHeight="false" hidden="false" ht="12.75" outlineLevel="0" r="55">
      <c r="I55" s="0" t="n">
        <f aca="false">4+I54</f>
        <v>164</v>
      </c>
      <c r="J55" s="0" t="n">
        <f aca="false">ETR*TANHYP(alph*I55/ETR)</f>
        <v>8.37424919171981</v>
      </c>
      <c r="K55" s="0" t="n">
        <f aca="false">alph*I55</f>
        <v>51.1015997790571</v>
      </c>
      <c r="L55" s="0" t="n">
        <f aca="false">ETR</f>
        <v>8.3743330799401</v>
      </c>
    </row>
    <row collapsed="false" customFormat="false" customHeight="false" hidden="false" ht="12.75" outlineLevel="0" r="56">
      <c r="I56" s="0" t="n">
        <f aca="false">4+I55</f>
        <v>168</v>
      </c>
      <c r="J56" s="0" t="n">
        <f aca="false">ETR*TANHYP(alph*I56/ETR)</f>
        <v>8.37427078876979</v>
      </c>
      <c r="K56" s="0" t="n">
        <f aca="false">alph*I56</f>
        <v>52.3479802614731</v>
      </c>
      <c r="L56" s="0" t="n">
        <f aca="false">ETR</f>
        <v>8.3743330799401</v>
      </c>
    </row>
    <row collapsed="false" customFormat="false" customHeight="false" hidden="false" ht="12.75" outlineLevel="0" r="57">
      <c r="I57" s="0" t="n">
        <f aca="false">4+I56</f>
        <v>172</v>
      </c>
      <c r="J57" s="0" t="n">
        <f aca="false">ETR*TANHYP(alph*I57/ETR)</f>
        <v>8.37428682566748</v>
      </c>
      <c r="K57" s="0" t="n">
        <f aca="false">alph*I57</f>
        <v>53.5943607438891</v>
      </c>
      <c r="L57" s="0" t="n">
        <f aca="false">ETR</f>
        <v>8.3743330799401</v>
      </c>
    </row>
    <row collapsed="false" customFormat="false" customHeight="false" hidden="false" ht="12.75" outlineLevel="0" r="58">
      <c r="I58" s="0" t="n">
        <f aca="false">4+I57</f>
        <v>176</v>
      </c>
      <c r="J58" s="0" t="n">
        <f aca="false">ETR*TANHYP(alph*I58/ETR)</f>
        <v>8.37429873386509</v>
      </c>
      <c r="K58" s="0" t="n">
        <f aca="false">alph*I58</f>
        <v>54.8407412263052</v>
      </c>
      <c r="L58" s="0" t="n">
        <f aca="false">ETR</f>
        <v>8.3743330799401</v>
      </c>
    </row>
    <row collapsed="false" customFormat="false" customHeight="false" hidden="false" ht="12.75" outlineLevel="0" r="59">
      <c r="I59" s="0" t="n">
        <f aca="false">4+I58</f>
        <v>180</v>
      </c>
      <c r="J59" s="0" t="n">
        <f aca="false">ETR*TANHYP(alph*I59/ETR)</f>
        <v>8.37430757629285</v>
      </c>
      <c r="K59" s="0" t="n">
        <f aca="false">alph*I59</f>
        <v>56.0871217087212</v>
      </c>
      <c r="L59" s="0" t="n">
        <f aca="false">ETR</f>
        <v>8.3743330799401</v>
      </c>
    </row>
    <row collapsed="false" customFormat="false" customHeight="false" hidden="false" ht="12.75" outlineLevel="0" r="60">
      <c r="I60" s="0" t="n">
        <f aca="false">4+I59</f>
        <v>184</v>
      </c>
      <c r="J60" s="0" t="n">
        <f aca="false">ETR*TANHYP(alph*I60/ETR)</f>
        <v>8.37431414223224</v>
      </c>
      <c r="K60" s="0" t="n">
        <f aca="false">alph*I60</f>
        <v>57.3335021911372</v>
      </c>
      <c r="L60" s="0" t="n">
        <f aca="false">ETR</f>
        <v>8.3743330799401</v>
      </c>
    </row>
    <row collapsed="false" customFormat="false" customHeight="false" hidden="false" ht="12.75" outlineLevel="0" r="61">
      <c r="I61" s="0" t="n">
        <f aca="false">4+I60</f>
        <v>188</v>
      </c>
      <c r="J61" s="0" t="n">
        <f aca="false">ETR*TANHYP(alph*I61/ETR)</f>
        <v>8.37431901776541</v>
      </c>
      <c r="K61" s="0" t="n">
        <f aca="false">alph*I61</f>
        <v>58.5798826735532</v>
      </c>
      <c r="L61" s="0" t="n">
        <f aca="false">ETR</f>
        <v>8.3743330799401</v>
      </c>
    </row>
    <row collapsed="false" customFormat="false" customHeight="false" hidden="false" ht="12.75" outlineLevel="0" r="62">
      <c r="I62" s="0" t="n">
        <f aca="false">4+I61</f>
        <v>192</v>
      </c>
      <c r="J62" s="0" t="n">
        <f aca="false">ETR*TANHYP(alph*I62/ETR)</f>
        <v>8.37432263808813</v>
      </c>
      <c r="K62" s="0" t="n">
        <f aca="false">alph*I62</f>
        <v>59.8262631559693</v>
      </c>
      <c r="L62" s="0" t="n">
        <f aca="false">ETR</f>
        <v>8.3743330799401</v>
      </c>
    </row>
    <row collapsed="false" customFormat="false" customHeight="false" hidden="false" ht="12.75" outlineLevel="0" r="63">
      <c r="I63" s="0" t="n">
        <f aca="false">4+I62</f>
        <v>196</v>
      </c>
      <c r="J63" s="0" t="n">
        <f aca="false">ETR*TANHYP(alph*I63/ETR)</f>
        <v>8.37432532635512</v>
      </c>
      <c r="K63" s="0" t="n">
        <f aca="false">alph*I63</f>
        <v>61.0726436383853</v>
      </c>
      <c r="L63" s="0" t="n">
        <f aca="false">ETR</f>
        <v>8.3743330799401</v>
      </c>
    </row>
    <row collapsed="false" customFormat="false" customHeight="false" hidden="false" ht="12.75" outlineLevel="0" r="64">
      <c r="I64" s="0" t="n">
        <f aca="false">4+I63</f>
        <v>200</v>
      </c>
      <c r="J64" s="0" t="n">
        <f aca="false">ETR*TANHYP(alph*I64/ETR)</f>
        <v>8.37432732252486</v>
      </c>
      <c r="K64" s="0" t="n">
        <f aca="false">alph*I64</f>
        <v>62.3190241208013</v>
      </c>
      <c r="L64" s="0" t="n">
        <f aca="false">ETR</f>
        <v>8.3743330799401</v>
      </c>
    </row>
    <row collapsed="false" customFormat="false" customHeight="false" hidden="false" ht="12.75" outlineLevel="0" r="65">
      <c r="I65" s="0" t="n">
        <f aca="false">4+I64</f>
        <v>204</v>
      </c>
      <c r="J65" s="0" t="n">
        <f aca="false">ETR*TANHYP(alph*I65/ETR)</f>
        <v>8.37432880477845</v>
      </c>
      <c r="K65" s="0" t="n">
        <f aca="false">alph*I65</f>
        <v>63.5654046032174</v>
      </c>
      <c r="L65" s="0" t="n">
        <f aca="false">ETR</f>
        <v>8.3743330799401</v>
      </c>
    </row>
    <row collapsed="false" customFormat="false" customHeight="false" hidden="false" ht="12.75" outlineLevel="0" r="66">
      <c r="I66" s="0" t="n">
        <f aca="false">4+I65</f>
        <v>208</v>
      </c>
      <c r="J66" s="0" t="n">
        <f aca="false">ETR*TANHYP(alph*I66/ETR)</f>
        <v>8.37432990542411</v>
      </c>
      <c r="K66" s="0" t="n">
        <f aca="false">alph*I66</f>
        <v>64.8117850856334</v>
      </c>
      <c r="L66" s="0" t="n">
        <f aca="false">ETR</f>
        <v>8.3743330799401</v>
      </c>
    </row>
    <row collapsed="false" customFormat="false" customHeight="false" hidden="false" ht="12.75" outlineLevel="0" r="67">
      <c r="I67" s="0" t="n">
        <f aca="false">4+I66</f>
        <v>212</v>
      </c>
      <c r="J67" s="0" t="n">
        <f aca="false">ETR*TANHYP(alph*I67/ETR)</f>
        <v>8.37433072270722</v>
      </c>
      <c r="K67" s="0" t="n">
        <f aca="false">alph*I67</f>
        <v>66.0581655680494</v>
      </c>
      <c r="L67" s="0" t="n">
        <f aca="false">ETR</f>
        <v>8.3743330799401</v>
      </c>
    </row>
    <row collapsed="false" customFormat="false" customHeight="false" hidden="false" ht="12.75" outlineLevel="0" r="68">
      <c r="I68" s="0" t="n">
        <f aca="false">4+I67</f>
        <v>216</v>
      </c>
      <c r="J68" s="0" t="n">
        <f aca="false">ETR*TANHYP(alph*I68/ETR)</f>
        <v>8.3743313295798</v>
      </c>
      <c r="K68" s="0" t="n">
        <f aca="false">alph*I68</f>
        <v>67.3045460504654</v>
      </c>
      <c r="L68" s="0" t="n">
        <f aca="false">ETR</f>
        <v>8.3743330799401</v>
      </c>
    </row>
    <row collapsed="false" customFormat="false" customHeight="false" hidden="false" ht="12.75" outlineLevel="0" r="69">
      <c r="I69" s="0" t="n">
        <f aca="false">4+I68</f>
        <v>220</v>
      </c>
      <c r="J69" s="0" t="n">
        <f aca="false">ETR*TANHYP(alph*I69/ETR)</f>
        <v>8.37433178021227</v>
      </c>
      <c r="K69" s="0" t="n">
        <f aca="false">alph*I69</f>
        <v>68.5509265328815</v>
      </c>
      <c r="L69" s="0" t="n">
        <f aca="false">ETR</f>
        <v>8.3743330799401</v>
      </c>
    </row>
    <row collapsed="false" customFormat="false" customHeight="false" hidden="false" ht="12.75" outlineLevel="0" r="70">
      <c r="I70" s="0" t="n">
        <f aca="false">4+I69</f>
        <v>224</v>
      </c>
      <c r="J70" s="0" t="n">
        <f aca="false">ETR*TANHYP(alph*I70/ETR)</f>
        <v>8.37433211482886</v>
      </c>
      <c r="K70" s="0" t="n">
        <f aca="false">alph*I70</f>
        <v>69.7973070152975</v>
      </c>
      <c r="L70" s="0" t="n">
        <f aca="false">ETR</f>
        <v>8.3743330799401</v>
      </c>
    </row>
    <row collapsed="false" customFormat="false" customHeight="true" hidden="false" ht="11.25" outlineLevel="0" r="71">
      <c r="I71" s="0" t="n">
        <f aca="false">4+I70</f>
        <v>228</v>
      </c>
      <c r="J71" s="0" t="n">
        <f aca="false">ETR*TANHYP(alph*I71/ETR)</f>
        <v>8.37433236329798</v>
      </c>
      <c r="K71" s="0" t="n">
        <f aca="false">alph*I71</f>
        <v>71.0436874977135</v>
      </c>
      <c r="L71" s="0" t="n">
        <f aca="false">ETR</f>
        <v>8.3743330799401</v>
      </c>
    </row>
    <row collapsed="false" customFormat="false" customHeight="false" hidden="false" ht="12.75" outlineLevel="0" r="72">
      <c r="I72" s="0" t="n">
        <f aca="false">4+I71</f>
        <v>232</v>
      </c>
      <c r="J72" s="0" t="n">
        <f aca="false">ETR*TANHYP(alph*I72/ETR)</f>
        <v>8.37433254779841</v>
      </c>
      <c r="K72" s="0" t="n">
        <f aca="false">alph*I72</f>
        <v>72.2900679801295</v>
      </c>
      <c r="L72" s="0" t="n">
        <f aca="false">ETR</f>
        <v>8.3743330799401</v>
      </c>
    </row>
    <row collapsed="false" customFormat="false" customHeight="false" hidden="false" ht="12.75" outlineLevel="0" r="73">
      <c r="I73" s="0" t="n">
        <f aca="false">4+I72</f>
        <v>236</v>
      </c>
      <c r="J73" s="0" t="n">
        <f aca="false">ETR*TANHYP(alph*I73/ETR)</f>
        <v>8.37433268479897</v>
      </c>
      <c r="K73" s="0" t="n">
        <f aca="false">alph*I73</f>
        <v>73.5364484625456</v>
      </c>
      <c r="L73" s="0" t="n">
        <f aca="false">ETR</f>
        <v>8.3743330799401</v>
      </c>
    </row>
    <row collapsed="false" customFormat="false" customHeight="false" hidden="false" ht="12.75" outlineLevel="0" r="74">
      <c r="I74" s="0" t="n">
        <f aca="false">4+I73</f>
        <v>240</v>
      </c>
      <c r="J74" s="0" t="n">
        <f aca="false">ETR*TANHYP(alph*I74/ETR)</f>
        <v>8.37433278652856</v>
      </c>
      <c r="K74" s="0" t="n">
        <f aca="false">alph*I74</f>
        <v>74.7828289449616</v>
      </c>
      <c r="L74" s="0" t="n">
        <f aca="false">ETR</f>
        <v>8.3743330799401</v>
      </c>
    </row>
    <row collapsed="false" customFormat="false" customHeight="false" hidden="false" ht="12.75" outlineLevel="0" r="75">
      <c r="I75" s="0" t="n">
        <f aca="false">4+I74</f>
        <v>244</v>
      </c>
      <c r="J75" s="0" t="n">
        <f aca="false">ETR*TANHYP(alph*I75/ETR)</f>
        <v>8.37433286206773</v>
      </c>
      <c r="K75" s="0" t="n">
        <f aca="false">alph*I75</f>
        <v>76.0292094273776</v>
      </c>
      <c r="L75" s="0" t="n">
        <f aca="false">ETR</f>
        <v>8.3743330799401</v>
      </c>
    </row>
    <row collapsed="false" customFormat="false" customHeight="false" hidden="false" ht="12.75" outlineLevel="0" r="76">
      <c r="I76" s="0" t="n">
        <f aca="false">4+I75</f>
        <v>248</v>
      </c>
      <c r="J76" s="0" t="n">
        <f aca="false">ETR*TANHYP(alph*I76/ETR)</f>
        <v>8.37433291815925</v>
      </c>
      <c r="K76" s="0" t="n">
        <f aca="false">alph*I76</f>
        <v>77.2755899097936</v>
      </c>
      <c r="L76" s="0" t="n">
        <f aca="false">ETR</f>
        <v>8.3743330799401</v>
      </c>
    </row>
    <row collapsed="false" customFormat="false" customHeight="false" hidden="false" ht="12.75" outlineLevel="0" r="77">
      <c r="I77" s="0" t="n">
        <f aca="false">4+I76</f>
        <v>252</v>
      </c>
      <c r="J77" s="0" t="n">
        <f aca="false">ETR*TANHYP(alph*I77/ETR)</f>
        <v>8.37433295980994</v>
      </c>
      <c r="K77" s="0" t="n">
        <f aca="false">alph*I77</f>
        <v>78.5219703922097</v>
      </c>
      <c r="L77" s="0" t="n">
        <f aca="false">ETR</f>
        <v>8.3743330799401</v>
      </c>
    </row>
    <row collapsed="false" customFormat="false" customHeight="false" hidden="false" ht="12.75" outlineLevel="0" r="78">
      <c r="I78" s="0" t="n">
        <f aca="false">4+I77</f>
        <v>256</v>
      </c>
      <c r="J78" s="0" t="n">
        <f aca="false">ETR*TANHYP(alph*I78/ETR)</f>
        <v>8.3743329907376</v>
      </c>
      <c r="K78" s="0" t="n">
        <f aca="false">alph*I78</f>
        <v>79.7683508746257</v>
      </c>
      <c r="L78" s="0" t="n">
        <f aca="false">ETR</f>
        <v>8.3743330799401</v>
      </c>
    </row>
    <row collapsed="false" customFormat="false" customHeight="false" hidden="false" ht="12.75" outlineLevel="0" r="79">
      <c r="I79" s="0" t="n">
        <f aca="false">4+I78</f>
        <v>260</v>
      </c>
      <c r="J79" s="0" t="n">
        <f aca="false">ETR*TANHYP(alph*I79/ETR)</f>
        <v>8.3743330137029</v>
      </c>
      <c r="K79" s="0" t="n">
        <f aca="false">alph*I79</f>
        <v>81.0147313570417</v>
      </c>
      <c r="L79" s="0" t="n">
        <f aca="false">ETR</f>
        <v>8.3743330799401</v>
      </c>
    </row>
    <row collapsed="false" customFormat="false" customHeight="false" hidden="false" ht="12.75" outlineLevel="0" r="80">
      <c r="I80" s="0" t="n">
        <f aca="false">4+I79</f>
        <v>264</v>
      </c>
      <c r="J80" s="0" t="n">
        <f aca="false">ETR*TANHYP(alph*I80/ETR)</f>
        <v>8.37433303075575</v>
      </c>
      <c r="K80" s="0" t="n">
        <f aca="false">alph*I80</f>
        <v>82.2611118394578</v>
      </c>
      <c r="L80" s="0" t="n">
        <f aca="false">ETR</f>
        <v>8.3743330799401</v>
      </c>
    </row>
    <row collapsed="false" customFormat="false" customHeight="false" hidden="false" ht="12.75" outlineLevel="0" r="81">
      <c r="C81" s="0" t="s">
        <v>13</v>
      </c>
      <c r="D81" s="11" t="n">
        <f aca="false">AVERAGE(D13:D17)</f>
        <v>4.4541</v>
      </c>
      <c r="I81" s="0" t="n">
        <f aca="false">4+I80</f>
        <v>268</v>
      </c>
      <c r="J81" s="0" t="n">
        <f aca="false">ETR*TANHYP(alph*I81/ETR)</f>
        <v>8.37433304341832</v>
      </c>
      <c r="K81" s="0" t="n">
        <f aca="false">alph*I81</f>
        <v>83.5074923218738</v>
      </c>
      <c r="L81" s="0" t="n">
        <f aca="false">ETR</f>
        <v>8.3743330799401</v>
      </c>
    </row>
    <row collapsed="false" customFormat="false" customHeight="false" hidden="false" ht="12.75" outlineLevel="0" r="82">
      <c r="C82" s="0" t="s">
        <v>14</v>
      </c>
      <c r="D82" s="0" t="n">
        <f aca="false">(D13-$D$17)^2</f>
        <v>67.469796</v>
      </c>
      <c r="E82" s="0" t="n">
        <f aca="false">(E13-$D$17)^2</f>
        <v>67.469796</v>
      </c>
      <c r="I82" s="0" t="n">
        <f aca="false">4+I81</f>
        <v>272</v>
      </c>
      <c r="J82" s="0" t="n">
        <f aca="false">ETR*TANHYP(alph*I82/ETR)</f>
        <v>8.3743330528209</v>
      </c>
      <c r="K82" s="0" t="n">
        <f aca="false">alph*I82</f>
        <v>84.7538728042898</v>
      </c>
      <c r="L82" s="0" t="n">
        <f aca="false">ETR</f>
        <v>8.3743330799401</v>
      </c>
    </row>
    <row collapsed="false" customFormat="false" customHeight="false" hidden="false" ht="12.75" outlineLevel="0" r="83">
      <c r="D83" s="0" t="n">
        <f aca="false">(D14-$D$17)^2</f>
        <v>62.27577225</v>
      </c>
      <c r="E83" s="0" t="n">
        <f aca="false">(E14-$D$17)^2</f>
        <v>62.4502743270232</v>
      </c>
      <c r="I83" s="0" t="n">
        <f aca="false">4+I82</f>
        <v>276</v>
      </c>
      <c r="J83" s="0" t="n">
        <f aca="false">ETR*TANHYP(alph*I83/ETR)</f>
        <v>8.37433305980277</v>
      </c>
      <c r="K83" s="0" t="n">
        <f aca="false">alph*I83</f>
        <v>86.0002532867058</v>
      </c>
      <c r="L83" s="0" t="n">
        <f aca="false">ETR</f>
        <v>8.3743330799401</v>
      </c>
    </row>
    <row collapsed="false" customFormat="false" customHeight="false" hidden="false" ht="12.75" outlineLevel="0" r="84">
      <c r="D84" s="0" t="n">
        <f aca="false">(D15-$D$17)^2</f>
        <v>7.817616</v>
      </c>
      <c r="E84" s="0" t="n">
        <f aca="false">(E15-$D$17)^2</f>
        <v>7.51533809240753</v>
      </c>
      <c r="I84" s="0" t="n">
        <f aca="false">4+I83</f>
        <v>280</v>
      </c>
      <c r="J84" s="0" t="n">
        <f aca="false">ETR*TANHYP(alph*I84/ETR)</f>
        <v>8.37433306498715</v>
      </c>
      <c r="K84" s="0" t="n">
        <f aca="false">alph*I84</f>
        <v>87.2466337691219</v>
      </c>
      <c r="L84" s="0" t="n">
        <f aca="false">ETR</f>
        <v>8.3743330799401</v>
      </c>
    </row>
    <row collapsed="false" customFormat="false" customHeight="false" hidden="false" ht="12.75" outlineLevel="0" r="85">
      <c r="D85" s="0" t="n">
        <f aca="false">(D16-$D$17)^2</f>
        <v>0.0104039999999997</v>
      </c>
      <c r="E85" s="0" t="n">
        <f aca="false">(E16-$D$17)^2</f>
        <v>0.00906362766645941</v>
      </c>
      <c r="I85" s="0" t="n">
        <f aca="false">4+I84</f>
        <v>284</v>
      </c>
      <c r="J85" s="0" t="n">
        <f aca="false">ETR*TANHYP(alph*I85/ETR)</f>
        <v>8.37433306883681</v>
      </c>
      <c r="K85" s="0" t="n">
        <f aca="false">alph*I85</f>
        <v>88.4930142515379</v>
      </c>
      <c r="L85" s="0" t="n">
        <f aca="false">ETR</f>
        <v>8.3743330799401</v>
      </c>
    </row>
    <row collapsed="false" customFormat="false" customHeight="false" hidden="false" ht="12.75" outlineLevel="0" r="86">
      <c r="D86" s="0" t="n">
        <f aca="false">(D17-$D$17)^2</f>
        <v>0</v>
      </c>
      <c r="E86" s="0" t="n">
        <f aca="false">(E17-$D$17)^2</f>
        <v>0.0243369690774794</v>
      </c>
      <c r="I86" s="0" t="n">
        <f aca="false">4+I85</f>
        <v>288</v>
      </c>
      <c r="J86" s="0" t="n">
        <f aca="false">ETR*TANHYP(alph*I86/ETR)</f>
        <v>8.37433307169536</v>
      </c>
      <c r="K86" s="0" t="n">
        <f aca="false">alph*I86</f>
        <v>89.7393947339539</v>
      </c>
      <c r="L86" s="0" t="n">
        <f aca="false">ETR</f>
        <v>8.3743330799401</v>
      </c>
    </row>
    <row collapsed="false" customFormat="false" customHeight="false" hidden="false" ht="12.75" outlineLevel="0" r="87">
      <c r="D87" s="0" t="n">
        <f aca="false">(D18-$D$23)^2</f>
        <v>0</v>
      </c>
      <c r="E87" s="0" t="n">
        <f aca="false">(E18-$D$23)^2</f>
        <v>0</v>
      </c>
      <c r="I87" s="0" t="n">
        <f aca="false">4+I86</f>
        <v>292</v>
      </c>
      <c r="J87" s="0" t="n">
        <f aca="false">ETR*TANHYP(alph*I87/ETR)</f>
        <v>8.37433307381798</v>
      </c>
      <c r="K87" s="0" t="n">
        <f aca="false">alph*I87</f>
        <v>90.9857752163699</v>
      </c>
      <c r="L87" s="0" t="n">
        <f aca="false">ETR</f>
        <v>8.3743330799401</v>
      </c>
    </row>
    <row collapsed="false" customFormat="false" customHeight="false" hidden="false" ht="12.75" outlineLevel="0" r="88">
      <c r="D88" s="0" t="n">
        <f aca="false">(D19-$D$23)^2</f>
        <v>0</v>
      </c>
      <c r="E88" s="0" t="n">
        <f aca="false">(E19-$D$23)^2</f>
        <v>0</v>
      </c>
      <c r="I88" s="0" t="n">
        <f aca="false">4+I87</f>
        <v>296</v>
      </c>
      <c r="J88" s="0" t="n">
        <f aca="false">ETR*TANHYP(alph*I88/ETR)</f>
        <v>8.37433307539413</v>
      </c>
      <c r="K88" s="0" t="n">
        <f aca="false">alph*I88</f>
        <v>92.232155698786</v>
      </c>
      <c r="L88" s="0" t="n">
        <f aca="false">ETR</f>
        <v>8.3743330799401</v>
      </c>
    </row>
    <row collapsed="false" customFormat="false" customHeight="false" hidden="false" ht="12.75" outlineLevel="0" r="89">
      <c r="D89" s="0" t="n">
        <f aca="false">(D20-$D$23)^2</f>
        <v>0</v>
      </c>
      <c r="E89" s="0" t="n">
        <f aca="false">(E20-$D$23)^2</f>
        <v>0</v>
      </c>
      <c r="I89" s="0" t="n">
        <f aca="false">4+I88</f>
        <v>300</v>
      </c>
      <c r="J89" s="0" t="n">
        <f aca="false">ETR*TANHYP(alph*I89/ETR)</f>
        <v>8.37433307656449</v>
      </c>
      <c r="K89" s="0" t="n">
        <f aca="false">alph*I89</f>
        <v>93.478536181202</v>
      </c>
      <c r="L89" s="0" t="n">
        <f aca="false">ETR</f>
        <v>8.3743330799401</v>
      </c>
    </row>
    <row collapsed="false" customFormat="false" customHeight="false" hidden="false" ht="12.75" outlineLevel="0" r="90">
      <c r="D90" s="0" t="n">
        <f aca="false">(D21-$D$23)^2</f>
        <v>0</v>
      </c>
      <c r="E90" s="0" t="n">
        <f aca="false">(E21-$D$23)^2</f>
        <v>0</v>
      </c>
      <c r="I90" s="0" t="n">
        <f aca="false">4+I89</f>
        <v>304</v>
      </c>
      <c r="J90" s="0" t="n">
        <f aca="false">ETR*TANHYP(alph*I90/ETR)</f>
        <v>8.37433307743355</v>
      </c>
      <c r="K90" s="0" t="n">
        <f aca="false">alph*I90</f>
        <v>94.724916663618</v>
      </c>
      <c r="L90" s="0" t="n">
        <f aca="false">ETR</f>
        <v>8.3743330799401</v>
      </c>
    </row>
    <row collapsed="false" customFormat="false" customHeight="false" hidden="false" ht="18.75" outlineLevel="0" r="91">
      <c r="D91" s="0" t="n">
        <f aca="false">(D22-$D$23)^2</f>
        <v>0</v>
      </c>
      <c r="E91" s="0" t="n">
        <f aca="false">(E22-$D$23)^2</f>
        <v>0</v>
      </c>
      <c r="I91" s="0" t="n">
        <f aca="false">4+I90</f>
        <v>308</v>
      </c>
      <c r="J91" s="0" t="n">
        <f aca="false">ETR*TANHYP(alph*I91/ETR)</f>
        <v>8.37433307807886</v>
      </c>
      <c r="K91" s="0" t="n">
        <f aca="false">alph*I91</f>
        <v>95.9712971460341</v>
      </c>
      <c r="L91" s="0" t="n">
        <f aca="false">ETR</f>
        <v>8.3743330799401</v>
      </c>
      <c r="P91" s="12" t="s">
        <v>15</v>
      </c>
    </row>
    <row collapsed="false" customFormat="false" customHeight="false" hidden="false" ht="12.75" outlineLevel="0" r="92">
      <c r="I92" s="0" t="n">
        <f aca="false">4+I91</f>
        <v>312</v>
      </c>
      <c r="J92" s="0" t="n">
        <f aca="false">ETR*TANHYP(alph*I92/ETR)</f>
        <v>8.37433307855804</v>
      </c>
      <c r="K92" s="0" t="n">
        <f aca="false">alph*I92</f>
        <v>97.2176776284501</v>
      </c>
      <c r="L92" s="0" t="n">
        <f aca="false">ETR</f>
        <v>8.3743330799401</v>
      </c>
      <c r="P92" s="0" t="n">
        <v>0</v>
      </c>
      <c r="Q92" s="0" t="n">
        <v>0</v>
      </c>
      <c r="R92" s="0" t="n">
        <f aca="false">Q92*P92</f>
        <v>0</v>
      </c>
      <c r="S92" s="0" t="n">
        <f aca="false">R92*0.5</f>
        <v>0</v>
      </c>
    </row>
    <row collapsed="false" customFormat="false" customHeight="false" hidden="false" ht="12.75" outlineLevel="0" r="93">
      <c r="I93" s="0" t="n">
        <f aca="false">4+I92</f>
        <v>316</v>
      </c>
      <c r="J93" s="0" t="n">
        <f aca="false">ETR*TANHYP(alph*I93/ETR)</f>
        <v>8.37433307891385</v>
      </c>
      <c r="K93" s="0" t="n">
        <f aca="false">alph*I93</f>
        <v>98.4640581108661</v>
      </c>
      <c r="L93" s="0" t="n">
        <f aca="false">ETR</f>
        <v>8.3743330799401</v>
      </c>
      <c r="P93" s="0" t="n">
        <v>0</v>
      </c>
      <c r="Q93" s="0" t="n">
        <v>0</v>
      </c>
      <c r="R93" s="0" t="n">
        <f aca="false">Q93*P93</f>
        <v>0</v>
      </c>
      <c r="S93" s="0" t="n">
        <f aca="false">R93*0.5</f>
        <v>0</v>
      </c>
    </row>
    <row collapsed="false" customFormat="false" customHeight="false" hidden="false" ht="12.75" outlineLevel="0" r="94">
      <c r="I94" s="0" t="n">
        <v>500</v>
      </c>
      <c r="J94" s="0" t="n">
        <f aca="false">ETR*TANHYP(alph*I94/ETR)</f>
        <v>8.37433307994009</v>
      </c>
      <c r="K94" s="0" t="n">
        <f aca="false">alph*I94</f>
        <v>155.797560302003</v>
      </c>
      <c r="L94" s="0" t="n">
        <f aca="false">ETR</f>
        <v>8.3743330799401</v>
      </c>
      <c r="P94" s="0" t="n">
        <v>0</v>
      </c>
      <c r="Q94" s="0" t="n">
        <v>0</v>
      </c>
      <c r="R94" s="0" t="n">
        <f aca="false">Q94*P94</f>
        <v>0</v>
      </c>
      <c r="S94" s="0" t="n">
        <f aca="false">R94*0.5</f>
        <v>0</v>
      </c>
    </row>
    <row collapsed="false" customFormat="false" customHeight="false" hidden="false" ht="12.75" outlineLevel="0" r="95">
      <c r="P95" s="0" t="n">
        <v>0</v>
      </c>
      <c r="Q95" s="0" t="n">
        <v>0</v>
      </c>
      <c r="R95" s="0" t="n">
        <f aca="false">Q95*P95</f>
        <v>0</v>
      </c>
      <c r="S95" s="0" t="n">
        <f aca="false">R95*0.5</f>
        <v>0</v>
      </c>
    </row>
    <row collapsed="false" customFormat="false" customHeight="false" hidden="false" ht="12.75" outlineLevel="0" r="96">
      <c r="P96" s="0" t="n">
        <v>0</v>
      </c>
      <c r="Q96" s="0" t="n">
        <v>0</v>
      </c>
      <c r="R96" s="0" t="n">
        <f aca="false">Q96*P96</f>
        <v>0</v>
      </c>
      <c r="S96" s="0" t="n">
        <f aca="false">R96*0.5</f>
        <v>0</v>
      </c>
    </row>
    <row collapsed="false" customFormat="false" customHeight="false" hidden="false" ht="12.75" outlineLevel="0" r="97">
      <c r="P97" s="0" t="n">
        <v>0</v>
      </c>
      <c r="Q97" s="0" t="n">
        <v>0</v>
      </c>
      <c r="R97" s="0" t="n">
        <f aca="false">Q97*P97</f>
        <v>0</v>
      </c>
      <c r="S97" s="0" t="n">
        <f aca="false">R97*0.5</f>
        <v>0</v>
      </c>
    </row>
    <row collapsed="false" customFormat="false" customHeight="false" hidden="false" ht="12.75" outlineLevel="0" r="98">
      <c r="P98" s="0" t="n">
        <v>11</v>
      </c>
      <c r="Q98" s="0" t="n">
        <v>0.626</v>
      </c>
      <c r="R98" s="0" t="n">
        <f aca="false">Q98*P98</f>
        <v>6.886</v>
      </c>
      <c r="S98" s="0" t="n">
        <f aca="false">R98*0.5</f>
        <v>3.443</v>
      </c>
    </row>
    <row collapsed="false" customFormat="false" customHeight="false" hidden="false" ht="12.75" outlineLevel="0" r="99">
      <c r="P99" s="0" t="n">
        <v>11</v>
      </c>
      <c r="Q99" s="0" t="n">
        <v>0.723</v>
      </c>
      <c r="R99" s="0" t="n">
        <f aca="false">Q99*P99</f>
        <v>7.953</v>
      </c>
      <c r="S99" s="0" t="n">
        <f aca="false">R99*0.5</f>
        <v>3.9765</v>
      </c>
    </row>
    <row collapsed="false" customFormat="false" customHeight="false" hidden="false" ht="12.75" outlineLevel="0" r="100">
      <c r="P100" s="0" t="n">
        <v>11</v>
      </c>
      <c r="Q100" s="0" t="n">
        <v>0.615</v>
      </c>
      <c r="R100" s="0" t="n">
        <f aca="false">Q100*P100</f>
        <v>6.765</v>
      </c>
      <c r="S100" s="0" t="n">
        <f aca="false">R100*0.5</f>
        <v>3.3825</v>
      </c>
    </row>
    <row collapsed="false" customFormat="false" customHeight="false" hidden="false" ht="12.75" outlineLevel="0" r="101">
      <c r="P101" s="0" t="n">
        <v>11</v>
      </c>
      <c r="Q101" s="0" t="n">
        <v>0.714</v>
      </c>
      <c r="R101" s="0" t="n">
        <f aca="false">Q101*P101</f>
        <v>7.854</v>
      </c>
      <c r="S101" s="0" t="n">
        <f aca="false">R101*0.5</f>
        <v>3.927</v>
      </c>
    </row>
    <row collapsed="false" customFormat="false" customHeight="false" hidden="false" ht="12.75" outlineLevel="0" r="102">
      <c r="P102" s="0" t="n">
        <v>11</v>
      </c>
      <c r="Q102" s="0" t="n">
        <v>0.711</v>
      </c>
      <c r="R102" s="0" t="n">
        <f aca="false">Q102*P102</f>
        <v>7.821</v>
      </c>
      <c r="S102" s="0" t="n">
        <f aca="false">R102*0.5</f>
        <v>3.9105</v>
      </c>
    </row>
    <row collapsed="false" customFormat="false" customHeight="false" hidden="false" ht="12.75" outlineLevel="0" r="103">
      <c r="P103" s="0" t="n">
        <v>11</v>
      </c>
      <c r="Q103" s="0" t="n">
        <v>0.709</v>
      </c>
      <c r="R103" s="0" t="n">
        <f aca="false">Q103*P103</f>
        <v>7.799</v>
      </c>
      <c r="S103" s="0" t="n">
        <f aca="false">R103*0.5</f>
        <v>3.8995</v>
      </c>
    </row>
    <row collapsed="false" customFormat="false" customHeight="false" hidden="false" ht="12.75" outlineLevel="0" r="104">
      <c r="P104" s="0" t="n">
        <v>18</v>
      </c>
      <c r="Q104" s="0" t="n">
        <v>0.503</v>
      </c>
      <c r="R104" s="0" t="n">
        <f aca="false">Q104*P104</f>
        <v>9.054</v>
      </c>
      <c r="S104" s="0" t="n">
        <f aca="false">R104*0.5</f>
        <v>4.527</v>
      </c>
    </row>
    <row collapsed="false" customFormat="false" customHeight="false" hidden="false" ht="12.75" outlineLevel="0" r="105">
      <c r="P105" s="0" t="n">
        <v>18</v>
      </c>
      <c r="Q105" s="0" t="n">
        <v>0.705</v>
      </c>
      <c r="R105" s="0" t="n">
        <f aca="false">Q105*P105</f>
        <v>12.69</v>
      </c>
      <c r="S105" s="0" t="n">
        <f aca="false">R105*0.5</f>
        <v>6.345</v>
      </c>
    </row>
    <row collapsed="false" customFormat="false" customHeight="false" hidden="false" ht="12.75" outlineLevel="0" r="106">
      <c r="P106" s="0" t="n">
        <v>18</v>
      </c>
      <c r="Q106" s="0" t="n">
        <v>0.592</v>
      </c>
      <c r="R106" s="0" t="n">
        <f aca="false">Q106*P106</f>
        <v>10.656</v>
      </c>
      <c r="S106" s="0" t="n">
        <f aca="false">R106*0.5</f>
        <v>5.328</v>
      </c>
    </row>
    <row collapsed="false" customFormat="false" customHeight="false" hidden="false" ht="12.75" outlineLevel="0" r="107">
      <c r="P107" s="0" t="n">
        <v>18</v>
      </c>
      <c r="Q107" s="0" t="n">
        <v>0.684</v>
      </c>
      <c r="R107" s="0" t="n">
        <f aca="false">Q107*P107</f>
        <v>12.312</v>
      </c>
      <c r="S107" s="0" t="n">
        <f aca="false">R107*0.5</f>
        <v>6.156</v>
      </c>
    </row>
    <row collapsed="false" customFormat="false" customHeight="false" hidden="false" ht="12.75" outlineLevel="0" r="108">
      <c r="P108" s="0" t="n">
        <v>18</v>
      </c>
      <c r="Q108" s="0" t="n">
        <v>0.673</v>
      </c>
      <c r="R108" s="0" t="n">
        <f aca="false">Q108*P108</f>
        <v>12.114</v>
      </c>
      <c r="S108" s="0" t="n">
        <f aca="false">R108*0.5</f>
        <v>6.057</v>
      </c>
    </row>
    <row collapsed="false" customFormat="false" customHeight="false" hidden="false" ht="12.75" outlineLevel="0" r="109">
      <c r="P109" s="0" t="n">
        <v>18</v>
      </c>
      <c r="Q109" s="0" t="n">
        <v>0.659</v>
      </c>
      <c r="R109" s="0" t="n">
        <f aca="false">Q109*P109</f>
        <v>11.862</v>
      </c>
      <c r="S109" s="0" t="n">
        <f aca="false">R109*0.5</f>
        <v>5.931</v>
      </c>
    </row>
    <row collapsed="false" customFormat="false" customHeight="false" hidden="false" ht="12.75" outlineLevel="0" r="110">
      <c r="P110" s="0" t="n">
        <v>28</v>
      </c>
      <c r="Q110" s="0" t="n">
        <v>0.405</v>
      </c>
      <c r="R110" s="0" t="n">
        <f aca="false">Q110*P110</f>
        <v>11.34</v>
      </c>
      <c r="S110" s="0" t="n">
        <f aca="false">R110*0.5</f>
        <v>5.67</v>
      </c>
    </row>
    <row collapsed="false" customFormat="false" customHeight="false" hidden="false" ht="12.75" outlineLevel="0" r="111">
      <c r="P111" s="0" t="n">
        <v>28</v>
      </c>
      <c r="Q111" s="0" t="n">
        <v>0.62</v>
      </c>
      <c r="R111" s="0" t="n">
        <f aca="false">Q111*P111</f>
        <v>17.36</v>
      </c>
      <c r="S111" s="0" t="n">
        <f aca="false">R111*0.5</f>
        <v>8.68</v>
      </c>
    </row>
    <row collapsed="false" customFormat="false" customHeight="false" hidden="false" ht="12.75" outlineLevel="0" r="112">
      <c r="P112" s="0" t="n">
        <v>28</v>
      </c>
      <c r="Q112" s="0" t="n">
        <v>0.546</v>
      </c>
      <c r="R112" s="0" t="n">
        <f aca="false">Q112*P112</f>
        <v>15.288</v>
      </c>
      <c r="S112" s="0" t="n">
        <f aca="false">R112*0.5</f>
        <v>7.644</v>
      </c>
    </row>
    <row collapsed="false" customFormat="false" customHeight="false" hidden="false" ht="12.75" outlineLevel="0" r="113">
      <c r="P113" s="0" t="n">
        <v>28</v>
      </c>
      <c r="Q113" s="0" t="n">
        <v>0.592</v>
      </c>
      <c r="R113" s="0" t="n">
        <f aca="false">Q113*P113</f>
        <v>16.576</v>
      </c>
      <c r="S113" s="0" t="n">
        <f aca="false">R113*0.5</f>
        <v>8.288</v>
      </c>
    </row>
    <row collapsed="false" customFormat="false" customHeight="false" hidden="false" ht="12.75" outlineLevel="0" r="114">
      <c r="P114" s="0" t="n">
        <v>28</v>
      </c>
      <c r="Q114" s="0" t="n">
        <v>0.577</v>
      </c>
      <c r="R114" s="0" t="n">
        <f aca="false">Q114*P114</f>
        <v>16.156</v>
      </c>
      <c r="S114" s="0" t="n">
        <f aca="false">R114*0.5</f>
        <v>8.078</v>
      </c>
    </row>
    <row collapsed="false" customFormat="false" customHeight="false" hidden="false" ht="12.75" outlineLevel="0" r="115">
      <c r="P115" s="0" t="n">
        <v>28</v>
      </c>
      <c r="Q115" s="0" t="n">
        <v>0.55</v>
      </c>
      <c r="R115" s="0" t="n">
        <f aca="false">Q115*P115</f>
        <v>15.4</v>
      </c>
      <c r="S115" s="0" t="n">
        <f aca="false">R115*0.5</f>
        <v>7.7</v>
      </c>
    </row>
    <row collapsed="false" customFormat="false" customHeight="false" hidden="false" ht="12.75" outlineLevel="0" r="116">
      <c r="P116" s="0" t="n">
        <v>37</v>
      </c>
      <c r="Q116" s="0" t="n">
        <v>0.367</v>
      </c>
      <c r="R116" s="0" t="n">
        <f aca="false">Q116*P116</f>
        <v>13.579</v>
      </c>
      <c r="S116" s="0" t="n">
        <f aca="false">R116*0.5</f>
        <v>6.7895</v>
      </c>
    </row>
    <row collapsed="false" customFormat="false" customHeight="false" hidden="false" ht="12.75" outlineLevel="0" r="117">
      <c r="P117" s="0" t="n">
        <v>37</v>
      </c>
      <c r="Q117" s="0" t="n">
        <v>0.533</v>
      </c>
      <c r="R117" s="0" t="n">
        <f aca="false">Q117*P117</f>
        <v>19.721</v>
      </c>
      <c r="S117" s="0" t="n">
        <f aca="false">R117*0.5</f>
        <v>9.8605</v>
      </c>
    </row>
    <row collapsed="false" customFormat="false" customHeight="false" hidden="false" ht="12.75" outlineLevel="0" r="118">
      <c r="P118" s="0" t="n">
        <v>37</v>
      </c>
      <c r="Q118" s="0" t="n">
        <v>0.485</v>
      </c>
      <c r="R118" s="0" t="n">
        <f aca="false">Q118*P118</f>
        <v>17.945</v>
      </c>
      <c r="S118" s="0" t="n">
        <f aca="false">R118*0.5</f>
        <v>8.9725</v>
      </c>
    </row>
    <row collapsed="false" customFormat="false" customHeight="false" hidden="false" ht="12.75" outlineLevel="0" r="119">
      <c r="P119" s="0" t="n">
        <v>37</v>
      </c>
      <c r="Q119" s="0" t="n">
        <v>0.501</v>
      </c>
      <c r="R119" s="0" t="n">
        <f aca="false">Q119*P119</f>
        <v>18.537</v>
      </c>
      <c r="S119" s="0" t="n">
        <f aca="false">R119*0.5</f>
        <v>9.2685</v>
      </c>
    </row>
    <row collapsed="false" customFormat="false" customHeight="false" hidden="false" ht="12.75" outlineLevel="0" r="120">
      <c r="P120" s="0" t="n">
        <v>37</v>
      </c>
      <c r="Q120" s="0" t="n">
        <v>0.5</v>
      </c>
      <c r="R120" s="0" t="n">
        <f aca="false">Q120*P120</f>
        <v>18.5</v>
      </c>
      <c r="S120" s="0" t="n">
        <f aca="false">R120*0.5</f>
        <v>9.25</v>
      </c>
    </row>
    <row collapsed="false" customFormat="false" customHeight="false" hidden="false" ht="12.75" outlineLevel="0" r="121">
      <c r="P121" s="0" t="n">
        <v>37</v>
      </c>
      <c r="Q121" s="0" t="n">
        <v>0.455</v>
      </c>
      <c r="R121" s="0" t="n">
        <f aca="false">Q121*P121</f>
        <v>16.835</v>
      </c>
      <c r="S121" s="0" t="n">
        <f aca="false">R121*0.5</f>
        <v>8.4175</v>
      </c>
    </row>
    <row collapsed="false" customFormat="false" customHeight="false" hidden="false" ht="12.75" outlineLevel="0" r="122">
      <c r="P122" s="0" t="n">
        <v>52</v>
      </c>
      <c r="Q122" s="0" t="n">
        <v>0.301</v>
      </c>
      <c r="R122" s="0" t="n">
        <f aca="false">Q122*P122</f>
        <v>15.652</v>
      </c>
      <c r="S122" s="0" t="n">
        <f aca="false">R122*0.5</f>
        <v>7.826</v>
      </c>
    </row>
    <row collapsed="false" customFormat="false" customHeight="false" hidden="false" ht="12.75" outlineLevel="0" r="123">
      <c r="F123" s="4"/>
      <c r="P123" s="0" t="n">
        <v>52</v>
      </c>
      <c r="Q123" s="0" t="n">
        <v>0.417</v>
      </c>
      <c r="R123" s="0" t="n">
        <f aca="false">Q123*P123</f>
        <v>21.684</v>
      </c>
      <c r="S123" s="0" t="n">
        <f aca="false">R123*0.5</f>
        <v>10.842</v>
      </c>
    </row>
    <row collapsed="false" customFormat="false" customHeight="false" hidden="false" ht="12.75" outlineLevel="0" r="124">
      <c r="G124" s="4"/>
      <c r="P124" s="0" t="n">
        <v>52</v>
      </c>
      <c r="Q124" s="0" t="n">
        <v>0.38</v>
      </c>
      <c r="R124" s="0" t="n">
        <f aca="false">Q124*P124</f>
        <v>19.76</v>
      </c>
      <c r="S124" s="0" t="n">
        <f aca="false">R124*0.5</f>
        <v>9.88</v>
      </c>
    </row>
    <row collapsed="false" customFormat="false" customHeight="false" hidden="false" ht="12.75" outlineLevel="0" r="125">
      <c r="P125" s="0" t="n">
        <v>52</v>
      </c>
      <c r="Q125" s="0" t="n">
        <v>0.378</v>
      </c>
      <c r="R125" s="0" t="n">
        <f aca="false">Q125*P125</f>
        <v>19.656</v>
      </c>
      <c r="S125" s="0" t="n">
        <f aca="false">R125*0.5</f>
        <v>9.828</v>
      </c>
    </row>
    <row collapsed="false" customFormat="false" customHeight="false" hidden="false" ht="12.75" outlineLevel="0" r="126">
      <c r="P126" s="0" t="n">
        <v>52</v>
      </c>
      <c r="Q126" s="0" t="n">
        <v>0.379</v>
      </c>
      <c r="R126" s="0" t="n">
        <f aca="false">Q126*P126</f>
        <v>19.708</v>
      </c>
      <c r="S126" s="0" t="n">
        <f aca="false">R126*0.5</f>
        <v>9.854</v>
      </c>
    </row>
    <row collapsed="false" customFormat="false" customHeight="false" hidden="false" ht="12.75" outlineLevel="0" r="127">
      <c r="B127" s="13"/>
      <c r="C127" s="13"/>
      <c r="P127" s="0" t="n">
        <v>52</v>
      </c>
      <c r="Q127" s="0" t="n">
        <v>0.336</v>
      </c>
      <c r="R127" s="0" t="n">
        <f aca="false">Q127*P127</f>
        <v>17.472</v>
      </c>
      <c r="S127" s="0" t="n">
        <f aca="false">R127*0.5</f>
        <v>8.736</v>
      </c>
    </row>
    <row collapsed="false" customFormat="false" customHeight="false" hidden="false" ht="12.75" outlineLevel="0" r="128">
      <c r="B128" s="13"/>
      <c r="C128" s="13"/>
      <c r="P128" s="0" t="n">
        <v>72</v>
      </c>
      <c r="Q128" s="0" t="n">
        <v>0.232</v>
      </c>
      <c r="R128" s="0" t="n">
        <f aca="false">Q128*P128</f>
        <v>16.704</v>
      </c>
      <c r="S128" s="0" t="n">
        <f aca="false">R128*0.5</f>
        <v>8.352</v>
      </c>
    </row>
    <row collapsed="false" customFormat="false" customHeight="false" hidden="false" ht="12.75" outlineLevel="0" r="129">
      <c r="B129" s="13"/>
      <c r="C129" s="13"/>
      <c r="P129" s="0" t="n">
        <v>72</v>
      </c>
      <c r="Q129" s="0" t="n">
        <v>0.316</v>
      </c>
      <c r="R129" s="0" t="n">
        <f aca="false">Q129*P129</f>
        <v>22.752</v>
      </c>
      <c r="S129" s="0" t="n">
        <f aca="false">R129*0.5</f>
        <v>11.376</v>
      </c>
    </row>
    <row collapsed="false" customFormat="false" customHeight="false" hidden="false" ht="12.75" outlineLevel="0" r="130">
      <c r="B130" s="13"/>
      <c r="C130" s="13"/>
      <c r="P130" s="0" t="n">
        <v>72</v>
      </c>
      <c r="Q130" s="0" t="n">
        <v>0.279</v>
      </c>
      <c r="R130" s="0" t="n">
        <f aca="false">Q130*P130</f>
        <v>20.088</v>
      </c>
      <c r="S130" s="0" t="n">
        <f aca="false">R130*0.5</f>
        <v>10.044</v>
      </c>
    </row>
    <row collapsed="false" customFormat="false" customHeight="false" hidden="false" ht="12.75" outlineLevel="0" r="131">
      <c r="B131" s="13"/>
      <c r="C131" s="13"/>
      <c r="P131" s="0" t="n">
        <v>72</v>
      </c>
      <c r="Q131" s="0" t="n">
        <v>0.274</v>
      </c>
      <c r="R131" s="0" t="n">
        <f aca="false">Q131*P131</f>
        <v>19.728</v>
      </c>
      <c r="S131" s="0" t="n">
        <f aca="false">R131*0.5</f>
        <v>9.864</v>
      </c>
    </row>
    <row collapsed="false" customFormat="false" customHeight="false" hidden="false" ht="12.75" outlineLevel="0" r="132">
      <c r="B132" s="13"/>
      <c r="C132" s="13"/>
      <c r="P132" s="0" t="n">
        <v>72</v>
      </c>
      <c r="Q132" s="0" t="n">
        <v>0.282</v>
      </c>
      <c r="R132" s="0" t="n">
        <f aca="false">Q132*P132</f>
        <v>20.304</v>
      </c>
      <c r="S132" s="0" t="n">
        <f aca="false">R132*0.5</f>
        <v>10.152</v>
      </c>
    </row>
    <row collapsed="false" customFormat="false" customHeight="false" hidden="false" ht="12.75" outlineLevel="0" r="133">
      <c r="B133" s="13"/>
      <c r="C133" s="13"/>
      <c r="P133" s="0" t="n">
        <v>72</v>
      </c>
      <c r="Q133" s="0" t="n">
        <v>0.24</v>
      </c>
      <c r="R133" s="0" t="n">
        <f aca="false">Q133*P133</f>
        <v>17.28</v>
      </c>
      <c r="S133" s="0" t="n">
        <f aca="false">R133*0.5</f>
        <v>8.64</v>
      </c>
    </row>
    <row collapsed="false" customFormat="false" customHeight="false" hidden="false" ht="12.75" outlineLevel="0" r="134">
      <c r="B134" s="13"/>
      <c r="C134" s="13"/>
      <c r="P134" s="0" t="n">
        <v>104</v>
      </c>
      <c r="Q134" s="0" t="n">
        <v>0.162</v>
      </c>
      <c r="R134" s="0" t="n">
        <f aca="false">Q134*P134</f>
        <v>16.848</v>
      </c>
      <c r="S134" s="0" t="n">
        <f aca="false">R134*0.5</f>
        <v>8.424</v>
      </c>
    </row>
    <row collapsed="false" customFormat="false" customHeight="false" hidden="false" ht="12.75" outlineLevel="0" r="135">
      <c r="B135" s="13"/>
      <c r="C135" s="13"/>
      <c r="P135" s="0" t="n">
        <v>104</v>
      </c>
      <c r="Q135" s="0" t="n">
        <v>0.213</v>
      </c>
      <c r="R135" s="0" t="n">
        <f aca="false">Q135*P135</f>
        <v>22.152</v>
      </c>
      <c r="S135" s="0" t="n">
        <f aca="false">R135*0.5</f>
        <v>11.076</v>
      </c>
    </row>
    <row collapsed="false" customFormat="false" customHeight="false" hidden="false" ht="12.75" outlineLevel="0" r="136">
      <c r="B136" s="13"/>
      <c r="C136" s="13"/>
      <c r="P136" s="0" t="n">
        <v>104</v>
      </c>
      <c r="Q136" s="0" t="n">
        <v>0.179</v>
      </c>
      <c r="R136" s="0" t="n">
        <f aca="false">Q136*P136</f>
        <v>18.616</v>
      </c>
      <c r="S136" s="0" t="n">
        <f aca="false">R136*0.5</f>
        <v>9.308</v>
      </c>
    </row>
    <row collapsed="false" customFormat="false" customHeight="false" hidden="false" ht="12.75" outlineLevel="0" r="137">
      <c r="B137" s="13"/>
      <c r="C137" s="13"/>
      <c r="P137" s="0" t="n">
        <v>104</v>
      </c>
      <c r="Q137" s="0" t="n">
        <v>0.184</v>
      </c>
      <c r="R137" s="0" t="n">
        <f aca="false">Q137*P137</f>
        <v>19.136</v>
      </c>
      <c r="S137" s="0" t="n">
        <f aca="false">R137*0.5</f>
        <v>9.568</v>
      </c>
    </row>
    <row collapsed="false" customFormat="false" customHeight="false" hidden="false" ht="12.75" outlineLevel="0" r="138">
      <c r="B138" s="13"/>
      <c r="C138" s="13"/>
      <c r="P138" s="0" t="n">
        <v>104</v>
      </c>
      <c r="Q138" s="0" t="n">
        <v>0.198</v>
      </c>
      <c r="R138" s="0" t="n">
        <f aca="false">Q138*P138</f>
        <v>20.592</v>
      </c>
      <c r="S138" s="0" t="n">
        <f aca="false">R138*0.5</f>
        <v>10.296</v>
      </c>
    </row>
    <row collapsed="false" customFormat="false" customHeight="false" hidden="false" ht="12.75" outlineLevel="0" r="139">
      <c r="B139" s="13"/>
      <c r="C139" s="13"/>
      <c r="P139" s="0" t="n">
        <v>104</v>
      </c>
      <c r="Q139" s="0" t="n">
        <v>0.156</v>
      </c>
      <c r="R139" s="0" t="n">
        <f aca="false">Q139*P139</f>
        <v>16.224</v>
      </c>
      <c r="S139" s="0" t="n">
        <f aca="false">R139*0.5</f>
        <v>8.112</v>
      </c>
    </row>
    <row collapsed="false" customFormat="false" customHeight="false" hidden="false" ht="12.75" outlineLevel="0" r="140">
      <c r="B140" s="13"/>
      <c r="C140" s="13"/>
      <c r="P140" s="0" t="n">
        <v>149</v>
      </c>
      <c r="Q140" s="0" t="n">
        <v>0.12</v>
      </c>
      <c r="R140" s="0" t="n">
        <f aca="false">Q140*P140</f>
        <v>17.88</v>
      </c>
      <c r="S140" s="0" t="n">
        <f aca="false">R140*0.5</f>
        <v>8.94</v>
      </c>
    </row>
    <row collapsed="false" customFormat="false" customHeight="false" hidden="false" ht="12.75" outlineLevel="0" r="141">
      <c r="B141" s="13"/>
      <c r="C141" s="13"/>
      <c r="P141" s="0" t="n">
        <v>149</v>
      </c>
      <c r="Q141" s="0" t="n">
        <v>0.147</v>
      </c>
      <c r="R141" s="0" t="n">
        <f aca="false">Q141*P141</f>
        <v>21.903</v>
      </c>
      <c r="S141" s="0" t="n">
        <f aca="false">R141*0.5</f>
        <v>10.9515</v>
      </c>
    </row>
    <row collapsed="false" customFormat="false" customHeight="false" hidden="false" ht="12.75" outlineLevel="0" r="142">
      <c r="B142" s="13"/>
      <c r="C142" s="13"/>
      <c r="P142" s="0" t="n">
        <v>149</v>
      </c>
      <c r="Q142" s="0" t="n">
        <v>0.157</v>
      </c>
      <c r="R142" s="0" t="n">
        <f aca="false">Q142*P142</f>
        <v>23.393</v>
      </c>
      <c r="S142" s="0" t="n">
        <f aca="false">R142*0.5</f>
        <v>11.6965</v>
      </c>
    </row>
    <row collapsed="false" customFormat="false" customHeight="false" hidden="false" ht="12.75" outlineLevel="0" r="143">
      <c r="B143" s="13"/>
      <c r="C143" s="13"/>
      <c r="P143" s="0" t="n">
        <v>149</v>
      </c>
      <c r="Q143" s="0" t="n">
        <v>0.125</v>
      </c>
      <c r="R143" s="0" t="n">
        <f aca="false">Q143*P143</f>
        <v>18.625</v>
      </c>
      <c r="S143" s="0" t="n">
        <f aca="false">R143*0.5</f>
        <v>9.3125</v>
      </c>
    </row>
    <row collapsed="false" customFormat="false" customHeight="false" hidden="false" ht="12.75" outlineLevel="0" r="144">
      <c r="B144" s="13"/>
      <c r="C144" s="13"/>
      <c r="P144" s="0" t="n">
        <v>149</v>
      </c>
      <c r="Q144" s="0" t="n">
        <v>0.124</v>
      </c>
      <c r="R144" s="0" t="n">
        <f aca="false">Q144*P144</f>
        <v>18.476</v>
      </c>
      <c r="S144" s="0" t="n">
        <f aca="false">R144*0.5</f>
        <v>9.238</v>
      </c>
    </row>
    <row collapsed="false" customFormat="false" customHeight="false" hidden="false" ht="12.75" outlineLevel="0" r="145">
      <c r="A145" s="14"/>
      <c r="B145" s="13"/>
      <c r="C145" s="13"/>
      <c r="P145" s="0" t="n">
        <v>149</v>
      </c>
      <c r="Q145" s="0" t="n">
        <v>0.102</v>
      </c>
      <c r="R145" s="0" t="n">
        <f aca="false">Q145*P145</f>
        <v>15.198</v>
      </c>
      <c r="S145" s="0" t="n">
        <f aca="false">R145*0.5</f>
        <v>7.599</v>
      </c>
    </row>
    <row collapsed="false" customFormat="false" customHeight="false" hidden="false" ht="12.75" outlineLevel="0" r="146">
      <c r="B146" s="13"/>
      <c r="C146" s="13"/>
      <c r="P146" s="0" t="n">
        <v>218</v>
      </c>
      <c r="Q146" s="0" t="n">
        <v>0.075</v>
      </c>
      <c r="R146" s="0" t="n">
        <f aca="false">Q146*P146</f>
        <v>16.35</v>
      </c>
      <c r="S146" s="0" t="n">
        <f aca="false">R146*0.5</f>
        <v>8.175</v>
      </c>
    </row>
    <row collapsed="false" customFormat="false" customHeight="false" hidden="false" ht="12.75" outlineLevel="0" r="147">
      <c r="B147" s="13"/>
      <c r="C147" s="13"/>
      <c r="P147" s="0" t="n">
        <v>218</v>
      </c>
      <c r="Q147" s="0" t="n">
        <v>0.095</v>
      </c>
      <c r="R147" s="0" t="n">
        <f aca="false">Q147*P147</f>
        <v>20.71</v>
      </c>
      <c r="S147" s="0" t="n">
        <f aca="false">R147*0.5</f>
        <v>10.355</v>
      </c>
    </row>
    <row collapsed="false" customFormat="false" customHeight="false" hidden="false" ht="12.75" outlineLevel="0" r="148">
      <c r="B148" s="13"/>
      <c r="C148" s="13"/>
      <c r="D148" s="13"/>
      <c r="P148" s="0" t="n">
        <v>218</v>
      </c>
      <c r="Q148" s="0" t="n">
        <v>0.082</v>
      </c>
      <c r="R148" s="0" t="n">
        <f aca="false">Q148*P148</f>
        <v>17.876</v>
      </c>
      <c r="S148" s="0" t="n">
        <f aca="false">R148*0.5</f>
        <v>8.938</v>
      </c>
    </row>
    <row collapsed="false" customFormat="false" customHeight="false" hidden="false" ht="12.75" outlineLevel="0" r="149">
      <c r="B149" s="13"/>
      <c r="C149" s="13"/>
      <c r="D149" s="13"/>
      <c r="P149" s="0" t="n">
        <v>218</v>
      </c>
      <c r="Q149" s="0" t="n">
        <v>0.077</v>
      </c>
      <c r="R149" s="0" t="n">
        <f aca="false">Q149*P149</f>
        <v>16.786</v>
      </c>
      <c r="S149" s="0" t="n">
        <f aca="false">R149*0.5</f>
        <v>8.393</v>
      </c>
    </row>
    <row collapsed="false" customFormat="false" customHeight="false" hidden="false" ht="12.75" outlineLevel="0" r="150">
      <c r="B150" s="13"/>
      <c r="C150" s="13"/>
      <c r="D150" s="13"/>
      <c r="P150" s="0" t="n">
        <v>218</v>
      </c>
      <c r="Q150" s="0" t="n">
        <v>0.081</v>
      </c>
      <c r="R150" s="0" t="n">
        <f aca="false">Q150*P150</f>
        <v>17.658</v>
      </c>
      <c r="S150" s="0" t="n">
        <f aca="false">R150*0.5</f>
        <v>8.829</v>
      </c>
    </row>
    <row collapsed="false" customFormat="false" customHeight="false" hidden="false" ht="12.75" outlineLevel="0" r="151">
      <c r="B151" s="13"/>
      <c r="C151" s="13"/>
      <c r="D151" s="13"/>
      <c r="P151" s="0" t="n">
        <v>218</v>
      </c>
      <c r="Q151" s="0" t="n">
        <v>0.071</v>
      </c>
      <c r="R151" s="0" t="n">
        <f aca="false">Q151*P151</f>
        <v>15.478</v>
      </c>
      <c r="S151" s="0" t="n">
        <f aca="false">R151*0.5</f>
        <v>7.739</v>
      </c>
    </row>
    <row collapsed="false" customFormat="false" customHeight="false" hidden="false" ht="12.75" outlineLevel="0" r="152">
      <c r="B152" s="13"/>
      <c r="C152" s="13"/>
      <c r="D152" s="13"/>
      <c r="P152" s="0" t="n">
        <v>318</v>
      </c>
      <c r="Q152" s="0" t="n">
        <v>0.05</v>
      </c>
      <c r="R152" s="0" t="n">
        <f aca="false">Q152*P152</f>
        <v>15.9</v>
      </c>
      <c r="S152" s="0" t="n">
        <f aca="false">R152*0.5</f>
        <v>7.95</v>
      </c>
    </row>
    <row collapsed="false" customFormat="false" customHeight="false" hidden="false" ht="12.75" outlineLevel="0" r="153">
      <c r="B153" s="13"/>
      <c r="C153" s="13"/>
      <c r="D153" s="13"/>
      <c r="P153" s="0" t="n">
        <v>318</v>
      </c>
      <c r="Q153" s="0" t="n">
        <v>0.059</v>
      </c>
      <c r="R153" s="0" t="n">
        <f aca="false">Q153*P153</f>
        <v>18.762</v>
      </c>
      <c r="S153" s="0" t="n">
        <f aca="false">R153*0.5</f>
        <v>9.381</v>
      </c>
    </row>
    <row collapsed="false" customFormat="false" customHeight="false" hidden="false" ht="12.75" outlineLevel="0" r="154">
      <c r="B154" s="13"/>
      <c r="C154" s="13"/>
      <c r="D154" s="13"/>
      <c r="P154" s="0" t="n">
        <v>318</v>
      </c>
      <c r="Q154" s="0" t="n">
        <v>0.049</v>
      </c>
      <c r="R154" s="0" t="n">
        <f aca="false">Q154*P154</f>
        <v>15.582</v>
      </c>
      <c r="S154" s="0" t="n">
        <f aca="false">R154*0.5</f>
        <v>7.791</v>
      </c>
    </row>
    <row collapsed="false" customFormat="false" customHeight="false" hidden="false" ht="12.75" outlineLevel="0" r="155">
      <c r="B155" s="13"/>
      <c r="C155" s="13"/>
      <c r="D155" s="13"/>
      <c r="P155" s="0" t="n">
        <v>318</v>
      </c>
      <c r="Q155" s="0" t="n">
        <v>0.048</v>
      </c>
      <c r="R155" s="0" t="n">
        <f aca="false">Q155*P155</f>
        <v>15.264</v>
      </c>
      <c r="S155" s="0" t="n">
        <f aca="false">R155*0.5</f>
        <v>7.632</v>
      </c>
    </row>
    <row collapsed="false" customFormat="false" customHeight="false" hidden="false" ht="12.75" outlineLevel="0" r="156">
      <c r="B156" s="13"/>
      <c r="C156" s="13"/>
      <c r="D156" s="13"/>
      <c r="P156" s="0" t="n">
        <v>318</v>
      </c>
      <c r="Q156" s="0" t="n">
        <v>0.053</v>
      </c>
      <c r="R156" s="0" t="n">
        <f aca="false">Q156*P156</f>
        <v>16.854</v>
      </c>
      <c r="S156" s="0" t="n">
        <f aca="false">R156*0.5</f>
        <v>8.427</v>
      </c>
    </row>
    <row collapsed="false" customFormat="false" customHeight="false" hidden="false" ht="12.75" outlineLevel="0" r="157">
      <c r="B157" s="13"/>
      <c r="C157" s="13"/>
      <c r="D157" s="13"/>
      <c r="P157" s="0" t="n">
        <v>318</v>
      </c>
      <c r="Q157" s="0" t="n">
        <v>0.039</v>
      </c>
      <c r="R157" s="0" t="n">
        <f aca="false">Q157*P157</f>
        <v>12.402</v>
      </c>
      <c r="S157" s="0" t="n">
        <f aca="false">R157*0.5</f>
        <v>6.201</v>
      </c>
    </row>
    <row collapsed="false" customFormat="false" customHeight="false" hidden="false" ht="12.75" outlineLevel="0" r="158">
      <c r="B158" s="13"/>
      <c r="C158" s="13"/>
      <c r="D158" s="13"/>
    </row>
    <row collapsed="false" customFormat="false" customHeight="false" hidden="false" ht="12.75" outlineLevel="0" r="159">
      <c r="B159" s="13"/>
      <c r="C159" s="0" t="s">
        <v>16</v>
      </c>
      <c r="D159" s="4" t="n">
        <f aca="false">SUM(D82:D86)</f>
        <v>137.57358825</v>
      </c>
      <c r="E159" s="4" t="n">
        <f aca="false">SUM(E82:E86)</f>
        <v>137.468809016175</v>
      </c>
    </row>
  </sheetData>
  <printOptions headings="false" gridLines="true" gridLinesSet="true" horizontalCentered="false" verticalCentered="false"/>
  <pageMargins left="0.420138888888889" right="0.420138888888889" top="0.984722222222222" bottom="0.984722222222222" header="0.492361111111111" footer="0.492361111111111"/>
  <pageSetup blackAndWhite="false" cellComments="none" copies="1" draft="false" firstPageNumber="0" fitToHeight="1" fitToWidth="1" horizontalDpi="300" orientation="landscape" pageOrder="downThenOver" paperSize="9" scale="97" useFirstPageNumber="false" usePrinterDefaults="false" verticalDpi="300"/>
  <headerFooter differentFirst="false" differentOddEven="false">
    <oddHeader>&amp;C&amp;A</oddHeader>
    <oddFooter>&amp;CSeite &amp;P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</Properties>
</file>

<file path=docProps/core.xml><?xml version="1.0" encoding="utf-8"?>
<cp:coreProperties xmlns:cp="http://schemas.openxmlformats.org/package/2006/metadata/core-properties" xmlns:dc="http://purl.org/dc/elements/1.1/" xmlns:dcmitype="http://purl.org/dc/dcmitype/" xmlns:dcterms="http://purl.org/dc/terms/" xmlns:xsi="http://www.w3.org/2001/XMLSchema-instance">
  <dcterms:created xsi:type="dcterms:W3CDTF">2004-11-15T18:40:18.00Z</dcterms:created>
  <dc:creator>Dieter Hanelt</dc:creator>
  <cp:lastModifiedBy>Mark Olischläger</cp:lastModifiedBy>
  <dcterms:modified xsi:type="dcterms:W3CDTF">2013-09-25T21:59:53.00Z</dcterms:modified>
  <cp:revision>0</cp:revision>
</cp:coreProperties>
</file>