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<sst xmlns="http://schemas.openxmlformats.org/spreadsheetml/2006/main" count="332" uniqueCount="305">
  <si>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</si>
  <si>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</si>
  <si>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</si>
  <si>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</si>
  <si>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</si>
  <si>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</si>
  <si>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</si>
  <si>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</si>
  <si>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</si>
  <si>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</si>
  <si>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</si>
  <si>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</si>
  <si>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</si>
  <si>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</si>
  <si>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</si>
  <si>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</si>
  <si>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</si>
  <si>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</si>
  <si>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</si>
  <si>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</si>
  <si>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</si>
  <si>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</si>
  <si>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</si>
  <si>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</si>
  <si>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</si>
  <si>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</si>
  <si>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</si>
  <si>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</si>
  <si>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</si>
  <si>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</si>
  <si>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</si>
  <si>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</si>
  <si>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</si>
  <si>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</si>
  <si>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</si>
  <si>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</si>
  <si>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</si>
  <si>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</si>
  <si>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</si>
  <si>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</si>
  <si>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</si>
  <si>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</si>
  <si>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</si>
  <si>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</si>
  <si>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</si>
  <si>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</si>
  <si>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</si>
  <si>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</si>
  <si>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</si>
  <si>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</si>
  <si>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</si>
  <si>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</si>
  <si>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</si>
  <si>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</si>
  <si>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</si>
  <si>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</si>
  <si>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</si>
  <si>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</si>
  <si>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</si>
  <si>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</si>
  <si>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</si>
  <si>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</si>
  <si>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</si>
  <si>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</si>
  <si>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</si>
  <si>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mg Chl a Thallus 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</si>
  <si>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</si>
  <si>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</si>
  <si>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</si>
  <si>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</si>
  <si>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</si>
  <si>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</si>
  <si>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</si>
  <si>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</si>
  <si>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</si>
  <si>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</si>
  <si>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</si>
  <si>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</si>
  <si>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</si>
  <si>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</si>
  <si>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</si>
  <si>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</si>
  <si>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</si>
  <si>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</si>
  <si>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</si>
  <si>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mg Chl a]</t>
    </r>
  </si>
  <si>
    <t>   17:31:49</t>
  </si>
  <si>
    <t>   17:32:00</t>
  </si>
  <si>
    <t>   17:32:10</t>
  </si>
  <si>
    <t>change data input according to column N</t>
  </si>
  <si>
    <t>   17:32:20</t>
  </si>
  <si>
    <t>   17:32:30</t>
  </si>
  <si>
    <t>   17:32:40</t>
  </si>
  <si>
    <t>   17:32:50</t>
  </si>
  <si>
    <t>   17:33:00</t>
  </si>
  <si>
    <t>   17:33:10</t>
  </si>
  <si>
    <t>   17:33:20</t>
  </si>
  <si>
    <t>   17:33:30</t>
  </si>
  <si>
    <t>   17:33:41</t>
  </si>
  <si>
    <t>   17:33:51</t>
  </si>
  <si>
    <t>   17:34:01</t>
  </si>
  <si>
    <t>   17:34:11</t>
  </si>
  <si>
    <t>   17:34:21</t>
  </si>
  <si>
    <t>   17:34:31</t>
  </si>
  <si>
    <t>   17:34:41</t>
  </si>
  <si>
    <t>   17:34:51</t>
  </si>
  <si>
    <t>   17:35:01</t>
  </si>
  <si>
    <t>   17:35:11</t>
  </si>
  <si>
    <t>   17:35:21</t>
  </si>
  <si>
    <t>   17:35:31</t>
  </si>
  <si>
    <t>regression formula</t>
  </si>
  <si>
    <t>time</t>
  </si>
  <si>
    <t>   17:35:41</t>
  </si>
  <si>
    <t>value for T=26 min.</t>
  </si>
  <si>
    <t>T11</t>
  </si>
  <si>
    <t>   17:35:51</t>
  </si>
  <si>
    <t>value for T=1 min.</t>
  </si>
  <si>
    <t>T1</t>
  </si>
  <si>
    <t>   17:36:01</t>
  </si>
  <si>
    <t>difference between T25 and T1</t>
  </si>
  <si>
    <t>10minutes</t>
  </si>
  <si>
    <t>   17:36:11</t>
  </si>
  <si>
    <t>calculate from regression curve values for 10 minutes of photosynthesis or respiration</t>
  </si>
  <si>
    <t>   17:36:21</t>
  </si>
  <si>
    <t>   17:36:31</t>
  </si>
  <si>
    <t>   17:36:41</t>
  </si>
  <si>
    <t>   17:36:51</t>
  </si>
  <si>
    <t>   17:37:01</t>
  </si>
  <si>
    <t>   17:37:11</t>
  </si>
  <si>
    <t>   17:37:21</t>
  </si>
  <si>
    <t>   17:37:31</t>
  </si>
  <si>
    <t>   17:37:41</t>
  </si>
  <si>
    <t>   17:37:51</t>
  </si>
  <si>
    <t>   17:38:01</t>
  </si>
  <si>
    <t>   17:38:11</t>
  </si>
  <si>
    <t>   17:38:21</t>
  </si>
  <si>
    <t>   17:38:31</t>
  </si>
  <si>
    <t>   17:38:41</t>
  </si>
  <si>
    <t>   17:38:51</t>
  </si>
  <si>
    <t>   17:39:01</t>
  </si>
  <si>
    <t>   17:39:11</t>
  </si>
  <si>
    <t>   17:39:21</t>
  </si>
  <si>
    <t>   17:39:31</t>
  </si>
  <si>
    <t>   17:39:41</t>
  </si>
  <si>
    <t>   17:39:51</t>
  </si>
  <si>
    <t>   17:40:01</t>
  </si>
  <si>
    <t>   17:40:11</t>
  </si>
  <si>
    <t>   17:40:21</t>
  </si>
  <si>
    <t>   17:40:31</t>
  </si>
  <si>
    <t>   17:40:40</t>
  </si>
  <si>
    <t>   17:40:50</t>
  </si>
  <si>
    <t>   17:41:00</t>
  </si>
  <si>
    <t>   17:41:10</t>
  </si>
  <si>
    <t>   17:41:20</t>
  </si>
  <si>
    <t>   17:41:30</t>
  </si>
  <si>
    <t>   17:41:40</t>
  </si>
  <si>
    <t>   17:41:50</t>
  </si>
  <si>
    <t>   17:42:00</t>
  </si>
  <si>
    <t>   17:42:10</t>
  </si>
  <si>
    <t>   17:42:20</t>
  </si>
  <si>
    <t>   17:42:30</t>
  </si>
  <si>
    <t>   17:42:40</t>
  </si>
  <si>
    <t>   17:42:50</t>
  </si>
  <si>
    <t>   17:43:00</t>
  </si>
  <si>
    <t>   17:43:10</t>
  </si>
  <si>
    <t>   17:43:20</t>
  </si>
  <si>
    <t>   17:43:30</t>
  </si>
  <si>
    <t>   17:43:40</t>
  </si>
  <si>
    <t>   17:43:50</t>
  </si>
  <si>
    <t>   17:44:00</t>
  </si>
  <si>
    <t>   17:44:10</t>
  </si>
  <si>
    <t>   17:44:20</t>
  </si>
  <si>
    <t>   17:44:30</t>
  </si>
  <si>
    <t>   17:44:40</t>
  </si>
  <si>
    <t>   17:44:50</t>
  </si>
  <si>
    <t>   17:45:00</t>
  </si>
  <si>
    <t>   17:45:11</t>
  </si>
  <si>
    <t>   17:45:21</t>
  </si>
  <si>
    <t>   17:45:31</t>
  </si>
  <si>
    <t>   17:45:41</t>
  </si>
  <si>
    <t>   17:45:51</t>
  </si>
  <si>
    <t>   17:46:01</t>
  </si>
  <si>
    <t>   17:46:11</t>
  </si>
  <si>
    <t>   17:46:21</t>
  </si>
  <si>
    <t>   17:46:31</t>
  </si>
  <si>
    <t>   17:46:41</t>
  </si>
  <si>
    <t>   17:46:51</t>
  </si>
  <si>
    <t>   17:47:01</t>
  </si>
  <si>
    <t>   17:47:11</t>
  </si>
  <si>
    <t>   17:47:21</t>
  </si>
  <si>
    <t>   17:47:31</t>
  </si>
  <si>
    <t>   17:47:41</t>
  </si>
  <si>
    <t>   17:47:51</t>
  </si>
  <si>
    <t>   17:48:01</t>
  </si>
  <si>
    <t>   17:48:11</t>
  </si>
  <si>
    <t>   17:48:21</t>
  </si>
  <si>
    <t>   17:48:31</t>
  </si>
  <si>
    <t>   17:48:41</t>
  </si>
  <si>
    <t>   17:48:51</t>
  </si>
  <si>
    <t>   17:49:01</t>
  </si>
  <si>
    <t>   17:49:11</t>
  </si>
  <si>
    <t>   17:49:21</t>
  </si>
  <si>
    <t>   17:49:31</t>
  </si>
  <si>
    <t>   17:49:41</t>
  </si>
  <si>
    <t>   17:49:51</t>
  </si>
  <si>
    <t>   17:50:01</t>
  </si>
  <si>
    <t>   17:50:11</t>
  </si>
  <si>
    <t>   17:50:21</t>
  </si>
  <si>
    <t>   17:50:31</t>
  </si>
  <si>
    <t>   17:50:41</t>
  </si>
  <si>
    <t>   17:50:51</t>
  </si>
  <si>
    <t>   17:51:01</t>
  </si>
  <si>
    <t>   17:51:11</t>
  </si>
  <si>
    <t>   17:51:21</t>
  </si>
  <si>
    <t>   17:51:31</t>
  </si>
  <si>
    <t>   17:51:41</t>
  </si>
  <si>
    <t>   17:51:51</t>
  </si>
  <si>
    <t>   17:52:01</t>
  </si>
  <si>
    <t>   17:52:10</t>
  </si>
  <si>
    <t>   17:52:20</t>
  </si>
  <si>
    <t>   17:52:30</t>
  </si>
  <si>
    <t>   17:52:40</t>
  </si>
  <si>
    <t>   17:52:50</t>
  </si>
  <si>
    <t>   17:53:00</t>
  </si>
  <si>
    <t>   17:53:10</t>
  </si>
  <si>
    <t>   17:53:20</t>
  </si>
  <si>
    <t>   17:53:30</t>
  </si>
  <si>
    <t>   17:53:40</t>
  </si>
  <si>
    <t>   17:53:50</t>
  </si>
  <si>
    <t>   17:54:00</t>
  </si>
  <si>
    <t>   17:54:10</t>
  </si>
  <si>
    <t>   17:54:20</t>
  </si>
  <si>
    <t>   17:54:30</t>
  </si>
  <si>
    <t>   17:54:40</t>
  </si>
  <si>
    <t>   17:54:50</t>
  </si>
  <si>
    <t>   17:55:00</t>
  </si>
  <si>
    <t>   17:55:10</t>
  </si>
  <si>
    <t>   17:55:20</t>
  </si>
  <si>
    <t>   17:55:30</t>
  </si>
  <si>
    <t>   17:55:40</t>
  </si>
  <si>
    <t>   17:55:50</t>
  </si>
  <si>
    <t>   17:56:00</t>
  </si>
  <si>
    <t>   17:56:10</t>
  </si>
  <si>
    <t>   17:56:20</t>
  </si>
  <si>
    <t>   17:56:30</t>
  </si>
  <si>
    <t>   17:56:40</t>
  </si>
  <si>
    <t>   17:56:51</t>
  </si>
  <si>
    <t>   17:57:01</t>
  </si>
  <si>
    <t>   17:57:11</t>
  </si>
  <si>
    <t>   17:57:21</t>
  </si>
  <si>
    <t>   17:57:31</t>
  </si>
  <si>
    <t>   17:57:41</t>
  </si>
  <si>
    <t>   17:57:51</t>
  </si>
  <si>
    <t>   17:58:01</t>
  </si>
  <si>
    <t>   17:58:11</t>
  </si>
  <si>
    <t>   17:58:21</t>
  </si>
  <si>
    <t>   17:58:31</t>
  </si>
  <si>
    <t>   17:58:41</t>
  </si>
  <si>
    <t>   17:58:51</t>
  </si>
  <si>
    <t>   17:59:01</t>
  </si>
  <si>
    <t>   17:59:11</t>
  </si>
  <si>
    <t>   17:59:21</t>
  </si>
  <si>
    <t>   17:59:31</t>
  </si>
  <si>
    <t>   17:59:41</t>
  </si>
  <si>
    <t>   17:59:51</t>
  </si>
  <si>
    <t>   18:00:01</t>
  </si>
  <si>
    <t>   18:00:11</t>
  </si>
  <si>
    <t>   18:00:21</t>
  </si>
  <si>
    <t>   18:00:31</t>
  </si>
  <si>
    <t>   18:00:41</t>
  </si>
  <si>
    <t>   18:00:51</t>
  </si>
  <si>
    <t>   18:01:01</t>
  </si>
  <si>
    <t>   18:01:11</t>
  </si>
  <si>
    <t>   18:01:21</t>
  </si>
  <si>
    <t>   18:01:31</t>
  </si>
  <si>
    <t>   18:01:41</t>
  </si>
  <si>
    <t>   18:01:51</t>
  </si>
  <si>
    <t>   18:02:01</t>
  </si>
  <si>
    <t>   18:02:11</t>
  </si>
  <si>
    <t>   18:02:21</t>
  </si>
  <si>
    <t>   18:02:31</t>
  </si>
  <si>
    <t>   18:02:41</t>
  </si>
  <si>
    <t>   18:02:51</t>
  </si>
  <si>
    <t>   18:03:01</t>
  </si>
  <si>
    <t>   18:03:11</t>
  </si>
  <si>
    <t>   18:03:21</t>
  </si>
  <si>
    <t>   18:03:31</t>
  </si>
  <si>
    <t>   18:03:41</t>
  </si>
  <si>
    <t>   18:03:50</t>
  </si>
  <si>
    <t>   18:04:00</t>
  </si>
  <si>
    <t>   18:04:10</t>
  </si>
  <si>
    <t>   18:04:20</t>
  </si>
  <si>
    <t>   18:04:30</t>
  </si>
  <si>
    <t>   18:04:40</t>
  </si>
  <si>
    <t>   18:04:50</t>
  </si>
  <si>
    <t>   18:05:00</t>
  </si>
  <si>
    <t>   18:05:10</t>
  </si>
  <si>
    <t>   18:05:20</t>
  </si>
  <si>
    <t>   18:05:30</t>
  </si>
  <si>
    <t>   18:05:40</t>
  </si>
  <si>
    <t>   18:05:50</t>
  </si>
  <si>
    <t>   18:06:00</t>
  </si>
  <si>
    <t>   18:06:10</t>
  </si>
  <si>
    <t>   18:06:20</t>
  </si>
  <si>
    <t>   18:06:30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</si>
</sst>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2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/>
      <right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0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9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0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values'!$N$141:$N$229</c:f>
              <c:numCache>
                <c:formatCode>General</c:formatCode>
                <c:ptCount val="89"/>
                <c:pt idx="0">
                  <c:v>268.720973563116</c:v>
                </c:pt>
                <c:pt idx="1">
                  <c:v>268.014814190778</c:v>
                </c:pt>
                <c:pt idx="2">
                  <c:v>268.485349978656</c:v>
                </c:pt>
                <c:pt idx="3">
                  <c:v>265.614854480582</c:v>
                </c:pt>
                <c:pt idx="4">
                  <c:v>269.369158079363</c:v>
                </c:pt>
                <c:pt idx="5">
                  <c:v>270.079859411432</c:v>
                </c:pt>
                <c:pt idx="6">
                  <c:v>269.369158079363</c:v>
                </c:pt>
                <c:pt idx="7">
                  <c:v>270.079859411432</c:v>
                </c:pt>
                <c:pt idx="8">
                  <c:v>271.746572339048</c:v>
                </c:pt>
                <c:pt idx="9">
                  <c:v>269.132735849832</c:v>
                </c:pt>
                <c:pt idx="10">
                  <c:v>270.317239134148</c:v>
                </c:pt>
                <c:pt idx="11">
                  <c:v>268.896552196666</c:v>
                </c:pt>
                <c:pt idx="12">
                  <c:v>270.079859411432</c:v>
                </c:pt>
                <c:pt idx="13">
                  <c:v>270.079859411432</c:v>
                </c:pt>
                <c:pt idx="14">
                  <c:v>269.842719541146</c:v>
                </c:pt>
                <c:pt idx="15">
                  <c:v>271.2691629614</c:v>
                </c:pt>
                <c:pt idx="16">
                  <c:v>270.021583530793</c:v>
                </c:pt>
                <c:pt idx="17">
                  <c:v>270.259052015359</c:v>
                </c:pt>
                <c:pt idx="18">
                  <c:v>272.407132901979</c:v>
                </c:pt>
                <c:pt idx="19">
                  <c:v>271.688926251112</c:v>
                </c:pt>
                <c:pt idx="20">
                  <c:v>275.059372894154</c:v>
                </c:pt>
                <c:pt idx="21">
                  <c:v>274.574936410685</c:v>
                </c:pt>
                <c:pt idx="22">
                  <c:v>273.609018061898</c:v>
                </c:pt>
                <c:pt idx="23">
                  <c:v>272.407132901979</c:v>
                </c:pt>
                <c:pt idx="24">
                  <c:v>274.81703126821</c:v>
                </c:pt>
                <c:pt idx="25">
                  <c:v>276.031213710336</c:v>
                </c:pt>
                <c:pt idx="26">
                  <c:v>274.091485679308</c:v>
                </c:pt>
                <c:pt idx="27">
                  <c:v>277.551768331697</c:v>
                </c:pt>
                <c:pt idx="28">
                  <c:v>277.062565145372</c:v>
                </c:pt>
                <c:pt idx="29">
                  <c:v>279.025388918887</c:v>
                </c:pt>
                <c:pt idx="30">
                  <c:v>276.818337731012</c:v>
                </c:pt>
                <c:pt idx="31">
                  <c:v>279.025388918887</c:v>
                </c:pt>
                <c:pt idx="32">
                  <c:v>278.287449034279</c:v>
                </c:pt>
                <c:pt idx="33">
                  <c:v>280.260333925776</c:v>
                </c:pt>
                <c:pt idx="34">
                  <c:v>279.271872496299</c:v>
                </c:pt>
                <c:pt idx="35">
                  <c:v>281.55696110145</c:v>
                </c:pt>
                <c:pt idx="36">
                  <c:v>280.06880617533</c:v>
                </c:pt>
                <c:pt idx="37">
                  <c:v>282.304476556272</c:v>
                </c:pt>
                <c:pt idx="38">
                  <c:v>282.554159994002</c:v>
                </c:pt>
                <c:pt idx="39">
                  <c:v>282.055049157706</c:v>
                </c:pt>
                <c:pt idx="40">
                  <c:v>282.554159994002</c:v>
                </c:pt>
                <c:pt idx="41">
                  <c:v>280.508082764042</c:v>
                </c:pt>
                <c:pt idx="42">
                  <c:v>279.271872496299</c:v>
                </c:pt>
                <c:pt idx="43">
                  <c:v>281.750644922031</c:v>
                </c:pt>
                <c:pt idx="44">
                  <c:v>282.49924895012</c:v>
                </c:pt>
                <c:pt idx="45">
                  <c:v>279.765597107478</c:v>
                </c:pt>
                <c:pt idx="46">
                  <c:v>281.999923348443</c:v>
                </c:pt>
                <c:pt idx="47">
                  <c:v>286.02344845979</c:v>
                </c:pt>
                <c:pt idx="48">
                  <c:v>283.250164410419</c:v>
                </c:pt>
                <c:pt idx="49">
                  <c:v>285.263977314205</c:v>
                </c:pt>
                <c:pt idx="50">
                  <c:v>286.531070576632</c:v>
                </c:pt>
                <c:pt idx="51">
                  <c:v>283.500984832486</c:v>
                </c:pt>
                <c:pt idx="52">
                  <c:v>285.770030160526</c:v>
                </c:pt>
                <c:pt idx="53">
                  <c:v>285.516873229557</c:v>
                </c:pt>
                <c:pt idx="54">
                  <c:v>285.516873229557</c:v>
                </c:pt>
                <c:pt idx="55">
                  <c:v>288.572084686756</c:v>
                </c:pt>
                <c:pt idx="56">
                  <c:v>286.479669960571</c:v>
                </c:pt>
                <c:pt idx="57">
                  <c:v>287.243426286476</c:v>
                </c:pt>
                <c:pt idx="58">
                  <c:v>288.521637429203</c:v>
                </c:pt>
                <c:pt idx="59">
                  <c:v>288.265465136803</c:v>
                </c:pt>
                <c:pt idx="60">
                  <c:v>288.009558235135</c:v>
                </c:pt>
                <c:pt idx="61">
                  <c:v>287.243426286476</c:v>
                </c:pt>
                <c:pt idx="62">
                  <c:v>290.322304695592</c:v>
                </c:pt>
                <c:pt idx="63">
                  <c:v>288.778075471968</c:v>
                </c:pt>
                <c:pt idx="64">
                  <c:v>289.291750249898</c:v>
                </c:pt>
                <c:pt idx="65">
                  <c:v>289.291750249898</c:v>
                </c:pt>
                <c:pt idx="66">
                  <c:v>291.61653687777</c:v>
                </c:pt>
                <c:pt idx="67">
                  <c:v>291.876192178795</c:v>
                </c:pt>
                <c:pt idx="68">
                  <c:v>291.098036237634</c:v>
                </c:pt>
                <c:pt idx="69">
                  <c:v>290.322304695592</c:v>
                </c:pt>
                <c:pt idx="70">
                  <c:v>293.439816868894</c:v>
                </c:pt>
                <c:pt idx="71">
                  <c:v>289.034779625286</c:v>
                </c:pt>
                <c:pt idx="72">
                  <c:v>293.439816868894</c:v>
                </c:pt>
                <c:pt idx="73">
                  <c:v>293.963202673333</c:v>
                </c:pt>
                <c:pt idx="74">
                  <c:v>292.917521823607</c:v>
                </c:pt>
                <c:pt idx="75">
                  <c:v>291.61653687777</c:v>
                </c:pt>
                <c:pt idx="76">
                  <c:v>294.225305537796</c:v>
                </c:pt>
                <c:pt idx="77">
                  <c:v>297.172783942091</c:v>
                </c:pt>
                <c:pt idx="78">
                  <c:v>296.114450398646</c:v>
                </c:pt>
                <c:pt idx="79">
                  <c:v>297.172783942091</c:v>
                </c:pt>
                <c:pt idx="80">
                  <c:v>294.535220502575</c:v>
                </c:pt>
                <c:pt idx="81">
                  <c:v>296.378618950304</c:v>
                </c:pt>
                <c:pt idx="82">
                  <c:v>299.302792221056</c:v>
                </c:pt>
                <c:pt idx="83">
                  <c:v>299.838091426388</c:v>
                </c:pt>
                <c:pt idx="84">
                  <c:v>296.90778534551</c:v>
                </c:pt>
                <c:pt idx="85">
                  <c:v>301.450751149202</c:v>
                </c:pt>
                <c:pt idx="86">
                  <c:v>296.90778534551</c:v>
                </c:pt>
                <c:pt idx="87">
                  <c:v>301.181267897436</c:v>
                </c:pt>
                <c:pt idx="88">
                  <c:v>300.643150508348</c:v>
                </c:pt>
              </c:numCache>
            </c:numRef>
          </c:yVal>
        </c:ser>
        <c:axId val="43659290"/>
        <c:axId val="7932513"/>
      </c:scatterChart>
      <c:valAx>
        <c:axId val="4365929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7932513"/>
        <c:crossesAt val="0"/>
      </c:valAx>
      <c:valAx>
        <c:axId val="7932513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43659290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48320"/>
        <a:ext cx="476352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493.473241963959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103.135907570467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1026.27269044399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769.769948278594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38.7213205817507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38.7213205817507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1210.04126817971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1.65575818095895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0.0332927403719456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7.8328380744713E-006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-0.00216678181436699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-0.838171300910657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2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1.70716151010914E-005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1.6562807186266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0.0332544403719456</v>
      </c>
      <c r="I14" s="93" t="s">
        <v>49</v>
      </c>
      <c r="J14" s="50" t="n">
        <f aca="false">$D$16/$D$14*$H$14+$D$16/$D$14*1/$B$16*$H$14-$B$13*1/$B$16*$H$14-$H$14+$B$13*$H$14</f>
        <v>0.00448857410835633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-0.646482590943078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0.585524068319812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0.0827</v>
      </c>
      <c r="R16" s="109" t="n">
        <v>0.0386715</v>
      </c>
    </row>
    <row collapsed="false" customFormat="false" customHeight="false" hidden="false" ht="12.75" outlineLevel="0" r="17">
      <c r="A17" s="80"/>
      <c r="B17" s="1"/>
      <c r="C17" s="110"/>
      <c r="D17" s="111"/>
      <c r="E17" s="94"/>
      <c r="F17" s="94"/>
      <c r="G17" s="94"/>
      <c r="H17" s="94"/>
      <c r="I17" s="112"/>
      <c r="J17" s="94"/>
      <c r="K17" s="113"/>
      <c r="L17" s="113"/>
      <c r="M17" s="113"/>
      <c r="N17" s="113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10"/>
      <c r="D18" s="111"/>
      <c r="E18" s="94"/>
      <c r="F18" s="94"/>
      <c r="G18" s="94"/>
      <c r="H18" s="94"/>
      <c r="I18" s="82" t="s">
        <v>67</v>
      </c>
      <c r="J18" s="94"/>
      <c r="K18" s="113"/>
      <c r="L18" s="113"/>
      <c r="M18" s="113"/>
      <c r="N18" s="113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4"/>
      <c r="R19" s="58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5" t="s">
        <v>79</v>
      </c>
      <c r="N20" s="110" t="s">
        <v>80</v>
      </c>
      <c r="P20" s="116" t="s">
        <v>81</v>
      </c>
      <c r="Q20" s="117" t="s">
        <v>82</v>
      </c>
      <c r="R20" s="117" t="s">
        <v>83</v>
      </c>
      <c r="S20" s="117" t="s">
        <v>84</v>
      </c>
      <c r="T20" s="118" t="s">
        <v>85</v>
      </c>
    </row>
    <row collapsed="false" customFormat="false" customHeight="false" hidden="false" ht="13.5" outlineLevel="0" r="21">
      <c r="A21" s="119" t="n">
        <v>40402</v>
      </c>
      <c r="B21" s="0" t="s">
        <v>86</v>
      </c>
      <c r="C21" s="0" t="n">
        <v>0</v>
      </c>
      <c r="D21" s="0" t="n">
        <v>308.08</v>
      </c>
      <c r="E21" s="0" t="n">
        <v>30.35</v>
      </c>
      <c r="F21" s="0" t="n">
        <v>6241</v>
      </c>
      <c r="G21" s="0" t="n">
        <v>17.6</v>
      </c>
      <c r="I21" s="120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103.380274851372</v>
      </c>
      <c r="J21" s="121" t="n">
        <f aca="false">I21*20.9/100</f>
        <v>21.6064774439367</v>
      </c>
      <c r="K21" s="82" t="n">
        <f aca="false">($B$9-EXP(52.57-6690.9/(273.15+G21)-4.681*LN(273.15+G21)))*I21/100*0.2095</f>
        <v>215.026832499624</v>
      </c>
      <c r="L21" s="82" t="n">
        <f aca="false">K21/1.33322</f>
        <v>161.283833500566</v>
      </c>
      <c r="M21" s="120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8.12729478239257</v>
      </c>
      <c r="N21" s="120" t="n">
        <f aca="false">M21*31.25</f>
        <v>253.977961949768</v>
      </c>
      <c r="O21" s="94"/>
      <c r="P21" s="122" t="n">
        <f aca="false">Q46</f>
        <v>22.428</v>
      </c>
      <c r="Q21" s="123" t="n">
        <f aca="false">P21*(6)</f>
        <v>134.568</v>
      </c>
      <c r="R21" s="124" t="n">
        <f aca="false">((Q21/1000)*(P16*1000))</f>
        <v>3.498768</v>
      </c>
      <c r="S21" s="125" t="n">
        <f aca="false">R21/Q16</f>
        <v>42.3067472793229</v>
      </c>
      <c r="T21" s="126" t="n">
        <f aca="false">R21/R16</f>
        <v>90.4740700515884</v>
      </c>
    </row>
    <row collapsed="false" customFormat="false" customHeight="false" hidden="false" ht="12.75" outlineLevel="0" r="22">
      <c r="A22" s="119" t="n">
        <v>40402</v>
      </c>
      <c r="B22" s="0" t="s">
        <v>87</v>
      </c>
      <c r="C22" s="0" t="n">
        <v>0.184</v>
      </c>
      <c r="D22" s="0" t="n">
        <v>307.276</v>
      </c>
      <c r="E22" s="0" t="n">
        <v>30.38</v>
      </c>
      <c r="F22" s="0" t="n">
        <v>6235</v>
      </c>
      <c r="G22" s="0" t="n">
        <v>17.6</v>
      </c>
      <c r="I22" s="120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103.110451712907</v>
      </c>
      <c r="J22" s="121" t="n">
        <f aca="false">I22*20.9/100</f>
        <v>21.5500844079976</v>
      </c>
      <c r="K22" s="82" t="n">
        <f aca="false">($B$9-EXP(52.57-6690.9/(273.15+G22)-4.681*LN(273.15+G22)))*I22/100*0.2095</f>
        <v>214.465611174931</v>
      </c>
      <c r="L22" s="82" t="n">
        <f aca="false">K22/1.33322</f>
        <v>160.862881726145</v>
      </c>
      <c r="M22" s="120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8.1060824941822</v>
      </c>
      <c r="N22" s="120" t="n">
        <f aca="false">M22*31.25</f>
        <v>253.315077943194</v>
      </c>
      <c r="O22" s="94"/>
      <c r="P22" s="127"/>
      <c r="Q22" s="128"/>
      <c r="R22" s="127"/>
      <c r="S22" s="129"/>
      <c r="T22" s="130"/>
    </row>
    <row collapsed="false" customFormat="false" customHeight="true" hidden="false" ht="12.75" outlineLevel="0" r="23">
      <c r="A23" s="119" t="n">
        <v>40402</v>
      </c>
      <c r="B23" s="0" t="s">
        <v>88</v>
      </c>
      <c r="C23" s="0" t="n">
        <v>0.351</v>
      </c>
      <c r="D23" s="0" t="n">
        <v>305.941</v>
      </c>
      <c r="E23" s="0" t="n">
        <v>30.43</v>
      </c>
      <c r="F23" s="0" t="n">
        <v>6235</v>
      </c>
      <c r="G23" s="0" t="n">
        <v>17.6</v>
      </c>
      <c r="I23" s="120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102.662520374773</v>
      </c>
      <c r="J23" s="121" t="n">
        <f aca="false">I23*20.9/100</f>
        <v>21.4564667583275</v>
      </c>
      <c r="K23" s="82" t="n">
        <f aca="false">($B$9-EXP(52.57-6690.9/(273.15+G23)-4.681*LN(273.15+G23)))*I23/100*0.2095</f>
        <v>213.533931926111</v>
      </c>
      <c r="L23" s="82" t="n">
        <f aca="false">K23/1.33322</f>
        <v>160.164062889929</v>
      </c>
      <c r="M23" s="120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8.07086813600293</v>
      </c>
      <c r="N23" s="120" t="n">
        <f aca="false">M23*31.25</f>
        <v>252.214629250092</v>
      </c>
      <c r="P23" s="131" t="s">
        <v>89</v>
      </c>
      <c r="Q23" s="131"/>
      <c r="R23" s="131"/>
      <c r="S23" s="131"/>
    </row>
    <row collapsed="false" customFormat="false" customHeight="false" hidden="false" ht="12.75" outlineLevel="0" r="24">
      <c r="A24" s="119" t="n">
        <v>40402</v>
      </c>
      <c r="B24" s="0" t="s">
        <v>90</v>
      </c>
      <c r="C24" s="0" t="n">
        <v>0.517</v>
      </c>
      <c r="D24" s="0" t="n">
        <v>306.474</v>
      </c>
      <c r="E24" s="0" t="n">
        <v>30.41</v>
      </c>
      <c r="F24" s="0" t="n">
        <v>6252</v>
      </c>
      <c r="G24" s="0" t="n">
        <v>17.6</v>
      </c>
      <c r="I24" s="120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102.841427525891</v>
      </c>
      <c r="J24" s="121" t="n">
        <f aca="false">I24*20.9/100</f>
        <v>21.4938583529111</v>
      </c>
      <c r="K24" s="82" t="n">
        <f aca="false">($B$9-EXP(52.57-6690.9/(273.15+G24)-4.681*LN(273.15+G24)))*I24/100*0.2095</f>
        <v>213.906051637262</v>
      </c>
      <c r="L24" s="82" t="n">
        <f aca="false">K24/1.33322</f>
        <v>160.44317639794</v>
      </c>
      <c r="M24" s="120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8.08493301596095</v>
      </c>
      <c r="N24" s="120" t="n">
        <f aca="false">M24*31.25</f>
        <v>252.65415674878</v>
      </c>
      <c r="P24" s="58"/>
      <c r="Q24" s="58"/>
      <c r="R24" s="58"/>
    </row>
    <row collapsed="false" customFormat="false" customHeight="false" hidden="false" ht="12.75" outlineLevel="0" r="25">
      <c r="A25" s="119" t="n">
        <v>40402</v>
      </c>
      <c r="B25" s="0" t="s">
        <v>91</v>
      </c>
      <c r="C25" s="0" t="n">
        <v>0.684</v>
      </c>
      <c r="D25" s="0" t="n">
        <v>307.008</v>
      </c>
      <c r="E25" s="0" t="n">
        <v>30.39</v>
      </c>
      <c r="F25" s="0" t="n">
        <v>6250</v>
      </c>
      <c r="G25" s="0" t="n">
        <v>17.6</v>
      </c>
      <c r="I25" s="120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103.020688367256</v>
      </c>
      <c r="J25" s="121" t="n">
        <f aca="false">I25*20.9/100</f>
        <v>21.5313238687566</v>
      </c>
      <c r="K25" s="82" t="n">
        <f aca="false">($B$9-EXP(52.57-6690.9/(273.15+G25)-4.681*LN(273.15+G25)))*I25/100*0.2095</f>
        <v>214.278907009968</v>
      </c>
      <c r="L25" s="82" t="n">
        <f aca="false">K25/1.33322</f>
        <v>160.72284169902</v>
      </c>
      <c r="M25" s="120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8.0990257014642</v>
      </c>
      <c r="N25" s="120" t="n">
        <f aca="false">M25*31.25</f>
        <v>253.094553170756</v>
      </c>
      <c r="P25" s="58"/>
      <c r="Q25" s="58"/>
      <c r="R25" s="58"/>
    </row>
    <row collapsed="false" customFormat="false" customHeight="false" hidden="false" ht="12.75" outlineLevel="0" r="26">
      <c r="A26" s="119" t="n">
        <v>40402</v>
      </c>
      <c r="B26" s="0" t="s">
        <v>92</v>
      </c>
      <c r="C26" s="0" t="n">
        <v>0.851</v>
      </c>
      <c r="D26" s="0" t="n">
        <v>306.081</v>
      </c>
      <c r="E26" s="0" t="n">
        <v>30.38</v>
      </c>
      <c r="F26" s="0" t="n">
        <v>6248</v>
      </c>
      <c r="G26" s="0" t="n">
        <v>17.7</v>
      </c>
      <c r="I26" s="120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102.921099288984</v>
      </c>
      <c r="J26" s="121" t="n">
        <f aca="false">I26*20.9/100</f>
        <v>21.5105097513977</v>
      </c>
      <c r="K26" s="82" t="n">
        <f aca="false">($B$9-EXP(52.57-6690.9/(273.15+G26)-4.681*LN(273.15+G26)))*I26/100*0.2095</f>
        <v>214.0442570916</v>
      </c>
      <c r="L26" s="82" t="n">
        <f aca="false">K26/1.33322</f>
        <v>160.54683930004</v>
      </c>
      <c r="M26" s="120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8.07589538238895</v>
      </c>
      <c r="N26" s="120" t="n">
        <f aca="false">M26*31.25</f>
        <v>252.371730699655</v>
      </c>
      <c r="P26" s="58"/>
      <c r="Q26" s="58"/>
      <c r="R26" s="58"/>
    </row>
    <row collapsed="false" customFormat="false" customHeight="false" hidden="false" ht="12.75" outlineLevel="0" r="27">
      <c r="A27" s="119" t="n">
        <v>40402</v>
      </c>
      <c r="B27" s="0" t="s">
        <v>93</v>
      </c>
      <c r="C27" s="0" t="n">
        <v>1.018</v>
      </c>
      <c r="D27" s="0" t="n">
        <v>303.692</v>
      </c>
      <c r="E27" s="0" t="n">
        <v>30.47</v>
      </c>
      <c r="F27" s="0" t="n">
        <v>6236</v>
      </c>
      <c r="G27" s="0" t="n">
        <v>17.7</v>
      </c>
      <c r="I27" s="120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102.117839323048</v>
      </c>
      <c r="J27" s="121" t="n">
        <f aca="false">I27*20.9/100</f>
        <v>21.342628418517</v>
      </c>
      <c r="K27" s="82" t="n">
        <f aca="false">($B$9-EXP(52.57-6690.9/(273.15+G27)-4.681*LN(273.15+G27)))*I27/100*0.2095</f>
        <v>212.373723218098</v>
      </c>
      <c r="L27" s="82" t="n">
        <f aca="false">K27/1.33322</f>
        <v>159.293832389326</v>
      </c>
      <c r="M27" s="120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8.01286609592992</v>
      </c>
      <c r="N27" s="120" t="n">
        <f aca="false">M27*31.25</f>
        <v>250.40206549781</v>
      </c>
      <c r="P27" s="58"/>
      <c r="Q27" s="58"/>
      <c r="R27" s="58"/>
    </row>
    <row collapsed="false" customFormat="false" customHeight="false" hidden="false" ht="12.75" outlineLevel="0" r="28">
      <c r="A28" s="119" t="n">
        <v>40402</v>
      </c>
      <c r="B28" s="0" t="s">
        <v>94</v>
      </c>
      <c r="C28" s="0" t="n">
        <v>1.185</v>
      </c>
      <c r="D28" s="0" t="n">
        <v>305.815</v>
      </c>
      <c r="E28" s="0" t="n">
        <v>30.39</v>
      </c>
      <c r="F28" s="0" t="n">
        <v>6240</v>
      </c>
      <c r="G28" s="0" t="n">
        <v>17.7</v>
      </c>
      <c r="I28" s="120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102.831495275521</v>
      </c>
      <c r="J28" s="121" t="n">
        <f aca="false">I28*20.9/100</f>
        <v>21.4917825125839</v>
      </c>
      <c r="K28" s="82" t="n">
        <f aca="false">($B$9-EXP(52.57-6690.9/(273.15+G28)-4.681*LN(273.15+G28)))*I28/100*0.2095</f>
        <v>213.857908280455</v>
      </c>
      <c r="L28" s="82" t="n">
        <f aca="false">K28/1.33322</f>
        <v>160.407065810935</v>
      </c>
      <c r="M28" s="120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8.06886443690186</v>
      </c>
      <c r="N28" s="120" t="n">
        <f aca="false">M28*31.25</f>
        <v>252.152013653183</v>
      </c>
      <c r="P28" s="58"/>
      <c r="Q28" s="58"/>
      <c r="R28" s="58"/>
    </row>
    <row collapsed="false" customFormat="false" customHeight="false" hidden="false" ht="12.75" outlineLevel="0" r="29">
      <c r="A29" s="119" t="n">
        <v>40402</v>
      </c>
      <c r="B29" s="0" t="s">
        <v>95</v>
      </c>
      <c r="C29" s="0" t="n">
        <v>1.352</v>
      </c>
      <c r="D29" s="0" t="n">
        <v>304.486</v>
      </c>
      <c r="E29" s="0" t="n">
        <v>30.44</v>
      </c>
      <c r="F29" s="0" t="n">
        <v>6238</v>
      </c>
      <c r="G29" s="0" t="n">
        <v>17.7</v>
      </c>
      <c r="I29" s="120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102.384800345412</v>
      </c>
      <c r="J29" s="121" t="n">
        <f aca="false">I29*20.9/100</f>
        <v>21.3984232721911</v>
      </c>
      <c r="K29" s="82" t="n">
        <f aca="false">($B$9-EXP(52.57-6690.9/(273.15+G29)-4.681*LN(273.15+G29)))*I29/100*0.2095</f>
        <v>212.928920102887</v>
      </c>
      <c r="L29" s="82" t="n">
        <f aca="false">K29/1.33322</f>
        <v>159.710265449729</v>
      </c>
      <c r="M29" s="120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8.03381368882081</v>
      </c>
      <c r="N29" s="120" t="n">
        <f aca="false">M29*31.25</f>
        <v>251.05667777565</v>
      </c>
      <c r="P29" s="58"/>
      <c r="Q29" s="58"/>
      <c r="R29" s="58"/>
    </row>
    <row collapsed="false" customFormat="false" customHeight="false" hidden="false" ht="12.75" outlineLevel="0" r="30">
      <c r="A30" s="119" t="n">
        <v>40402</v>
      </c>
      <c r="B30" s="0" t="s">
        <v>96</v>
      </c>
      <c r="C30" s="0" t="n">
        <v>1.519</v>
      </c>
      <c r="D30" s="0" t="n">
        <v>306.348</v>
      </c>
      <c r="E30" s="0" t="n">
        <v>30.37</v>
      </c>
      <c r="F30" s="0" t="n">
        <v>6249</v>
      </c>
      <c r="G30" s="0" t="n">
        <v>17.7</v>
      </c>
      <c r="I30" s="120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103.010791916497</v>
      </c>
      <c r="J30" s="121" t="n">
        <f aca="false">I30*20.9/100</f>
        <v>21.5292555105479</v>
      </c>
      <c r="K30" s="82" t="n">
        <f aca="false">($B$9-EXP(52.57-6690.9/(273.15+G30)-4.681*LN(273.15+G30)))*I30/100*0.2095</f>
        <v>214.230790192734</v>
      </c>
      <c r="L30" s="82" t="n">
        <f aca="false">K30/1.33322</f>
        <v>160.686751018387</v>
      </c>
      <c r="M30" s="120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8.08293328114216</v>
      </c>
      <c r="N30" s="120" t="n">
        <f aca="false">M30*31.25</f>
        <v>252.591665035693</v>
      </c>
      <c r="P30" s="58"/>
      <c r="Q30" s="58"/>
      <c r="R30" s="58"/>
    </row>
    <row collapsed="false" customFormat="false" customHeight="false" hidden="false" ht="12.75" outlineLevel="0" r="31">
      <c r="A31" s="119" t="n">
        <v>40402</v>
      </c>
      <c r="B31" s="0" t="s">
        <v>97</v>
      </c>
      <c r="C31" s="0" t="n">
        <v>1.686</v>
      </c>
      <c r="D31" s="0" t="n">
        <v>302.637</v>
      </c>
      <c r="E31" s="0" t="n">
        <v>30.51</v>
      </c>
      <c r="F31" s="0" t="n">
        <v>6251</v>
      </c>
      <c r="G31" s="0" t="n">
        <v>17.7</v>
      </c>
      <c r="I31" s="120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101.763116757133</v>
      </c>
      <c r="J31" s="121" t="n">
        <f aca="false">I31*20.9/100</f>
        <v>21.2684914022407</v>
      </c>
      <c r="K31" s="82" t="n">
        <f aca="false">($B$9-EXP(52.57-6690.9/(273.15+G31)-4.681*LN(273.15+G31)))*I31/100*0.2095</f>
        <v>211.636009293358</v>
      </c>
      <c r="L31" s="82" t="n">
        <f aca="false">K31/1.33322</f>
        <v>158.740499912511</v>
      </c>
      <c r="M31" s="120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7.98503213037868</v>
      </c>
      <c r="N31" s="120" t="n">
        <f aca="false">M31*31.25</f>
        <v>249.532254074334</v>
      </c>
      <c r="P31" s="58"/>
      <c r="Q31" s="58"/>
      <c r="R31" s="58"/>
    </row>
    <row collapsed="false" customFormat="false" customHeight="false" hidden="false" ht="12.75" outlineLevel="0" r="32">
      <c r="A32" s="119" t="n">
        <v>40402</v>
      </c>
      <c r="B32" s="0" t="s">
        <v>98</v>
      </c>
      <c r="C32" s="0" t="n">
        <v>1.853</v>
      </c>
      <c r="D32" s="0" t="n">
        <v>308.222</v>
      </c>
      <c r="E32" s="0" t="n">
        <v>30.3</v>
      </c>
      <c r="F32" s="0" t="n">
        <v>6246</v>
      </c>
      <c r="G32" s="0" t="n">
        <v>17.7</v>
      </c>
      <c r="I32" s="120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103.64113133101</v>
      </c>
      <c r="J32" s="121" t="n">
        <f aca="false">I32*20.9/100</f>
        <v>21.660996448181</v>
      </c>
      <c r="K32" s="82" t="n">
        <f aca="false">($B$9-EXP(52.57-6690.9/(273.15+G32)-4.681*LN(273.15+G32)))*I32/100*0.2095</f>
        <v>215.541702460743</v>
      </c>
      <c r="L32" s="82" t="n">
        <f aca="false">K32/1.33322</f>
        <v>161.670018797155</v>
      </c>
      <c r="M32" s="120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8.13239403508053</v>
      </c>
      <c r="N32" s="120" t="n">
        <f aca="false">M32*31.25</f>
        <v>254.137313596267</v>
      </c>
      <c r="P32" s="58"/>
      <c r="Q32" s="58"/>
      <c r="R32" s="58"/>
    </row>
    <row collapsed="false" customFormat="false" customHeight="false" hidden="false" ht="12.75" outlineLevel="0" r="33">
      <c r="A33" s="119" t="n">
        <v>40402</v>
      </c>
      <c r="B33" s="0" t="s">
        <v>99</v>
      </c>
      <c r="C33" s="0" t="n">
        <v>2.02</v>
      </c>
      <c r="D33" s="0" t="n">
        <v>305.282</v>
      </c>
      <c r="E33" s="0" t="n">
        <v>30.41</v>
      </c>
      <c r="F33" s="0" t="n">
        <v>6239</v>
      </c>
      <c r="G33" s="0" t="n">
        <v>17.7</v>
      </c>
      <c r="I33" s="120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102.652552624666</v>
      </c>
      <c r="J33" s="121" t="n">
        <f aca="false">I33*20.9/100</f>
        <v>21.4543834985552</v>
      </c>
      <c r="K33" s="82" t="n">
        <f aca="false">($B$9-EXP(52.57-6690.9/(273.15+G33)-4.681*LN(273.15+G33)))*I33/100*0.2095</f>
        <v>213.485762558841</v>
      </c>
      <c r="L33" s="82" t="n">
        <f aca="false">K33/1.33322</f>
        <v>160.127932793418</v>
      </c>
      <c r="M33" s="120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8.05482336915448</v>
      </c>
      <c r="N33" s="120" t="n">
        <f aca="false">M33*31.25</f>
        <v>251.713230286077</v>
      </c>
      <c r="P33" s="58"/>
      <c r="Q33" s="58"/>
      <c r="R33" s="58"/>
    </row>
    <row collapsed="false" customFormat="false" customHeight="false" hidden="false" ht="12.75" outlineLevel="0" r="34">
      <c r="A34" s="119" t="n">
        <v>40402</v>
      </c>
      <c r="B34" s="0" t="s">
        <v>100</v>
      </c>
      <c r="C34" s="0" t="n">
        <v>2.186</v>
      </c>
      <c r="D34" s="0" t="n">
        <v>304.221</v>
      </c>
      <c r="E34" s="0" t="n">
        <v>30.45</v>
      </c>
      <c r="F34" s="0" t="n">
        <v>6241</v>
      </c>
      <c r="G34" s="0" t="n">
        <v>17.7</v>
      </c>
      <c r="I34" s="120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102.295725574593</v>
      </c>
      <c r="J34" s="121" t="n">
        <f aca="false">I34*20.9/100</f>
        <v>21.37980664509</v>
      </c>
      <c r="K34" s="82" t="n">
        <f aca="false">($B$9-EXP(52.57-6690.9/(273.15+G34)-4.681*LN(273.15+G34)))*I34/100*0.2095</f>
        <v>212.743671953798</v>
      </c>
      <c r="L34" s="82" t="n">
        <f aca="false">K34/1.33322</f>
        <v>159.571317527338</v>
      </c>
      <c r="M34" s="120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8.02682427134168</v>
      </c>
      <c r="N34" s="120" t="n">
        <f aca="false">M34*31.25</f>
        <v>250.838258479427</v>
      </c>
      <c r="P34" s="58"/>
      <c r="Q34" s="58"/>
      <c r="R34" s="58"/>
    </row>
    <row collapsed="false" customFormat="false" customHeight="false" hidden="false" ht="12.75" outlineLevel="0" r="35">
      <c r="A35" s="119" t="n">
        <v>40402</v>
      </c>
      <c r="B35" s="0" t="s">
        <v>101</v>
      </c>
      <c r="C35" s="0" t="n">
        <v>2.353</v>
      </c>
      <c r="D35" s="0" t="n">
        <v>303.428</v>
      </c>
      <c r="E35" s="0" t="n">
        <v>30.48</v>
      </c>
      <c r="F35" s="0" t="n">
        <v>6245</v>
      </c>
      <c r="G35" s="0" t="n">
        <v>17.7</v>
      </c>
      <c r="I35" s="120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102.029027611832</v>
      </c>
      <c r="J35" s="121" t="n">
        <f aca="false">I35*20.9/100</f>
        <v>21.3240667708728</v>
      </c>
      <c r="K35" s="82" t="n">
        <f aca="false">($B$9-EXP(52.57-6690.9/(273.15+G35)-4.681*LN(273.15+G35)))*I35/100*0.2095</f>
        <v>212.189022152139</v>
      </c>
      <c r="L35" s="82" t="n">
        <f aca="false">K35/1.33322</f>
        <v>159.155294814163</v>
      </c>
      <c r="M35" s="120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8.0058973199115</v>
      </c>
      <c r="N35" s="120" t="n">
        <f aca="false">M35*31.25</f>
        <v>250.184291247234</v>
      </c>
      <c r="P35" s="58"/>
      <c r="Q35" s="58"/>
      <c r="R35" s="58"/>
    </row>
    <row collapsed="false" customFormat="false" customHeight="false" hidden="false" ht="12.75" outlineLevel="0" r="36">
      <c r="A36" s="119" t="n">
        <v>40402</v>
      </c>
      <c r="B36" s="0" t="s">
        <v>102</v>
      </c>
      <c r="C36" s="0" t="n">
        <v>2.52</v>
      </c>
      <c r="D36" s="0" t="n">
        <v>304.221</v>
      </c>
      <c r="E36" s="0" t="n">
        <v>30.45</v>
      </c>
      <c r="F36" s="0" t="n">
        <v>6248</v>
      </c>
      <c r="G36" s="0" t="n">
        <v>17.7</v>
      </c>
      <c r="I36" s="120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102.295725574593</v>
      </c>
      <c r="J36" s="121" t="n">
        <f aca="false">I36*20.9/100</f>
        <v>21.37980664509</v>
      </c>
      <c r="K36" s="82" t="n">
        <f aca="false">($B$9-EXP(52.57-6690.9/(273.15+G36)-4.681*LN(273.15+G36)))*I36/100*0.2095</f>
        <v>212.743671953798</v>
      </c>
      <c r="L36" s="82" t="n">
        <f aca="false">K36/1.33322</f>
        <v>159.571317527338</v>
      </c>
      <c r="M36" s="120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8.02682427134168</v>
      </c>
      <c r="N36" s="120" t="n">
        <f aca="false">M36*31.25</f>
        <v>250.838258479427</v>
      </c>
      <c r="P36" s="58"/>
      <c r="Q36" s="58"/>
      <c r="R36" s="58"/>
    </row>
    <row collapsed="false" customFormat="false" customHeight="false" hidden="false" ht="12.75" outlineLevel="0" r="37">
      <c r="A37" s="119" t="n">
        <v>40402</v>
      </c>
      <c r="B37" s="0" t="s">
        <v>103</v>
      </c>
      <c r="C37" s="0" t="n">
        <v>2.687</v>
      </c>
      <c r="D37" s="0" t="n">
        <v>306.348</v>
      </c>
      <c r="E37" s="0" t="n">
        <v>30.37</v>
      </c>
      <c r="F37" s="0" t="n">
        <v>6239</v>
      </c>
      <c r="G37" s="0" t="n">
        <v>17.7</v>
      </c>
      <c r="I37" s="120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103.010791916497</v>
      </c>
      <c r="J37" s="121" t="n">
        <f aca="false">I37*20.9/100</f>
        <v>21.5292555105479</v>
      </c>
      <c r="K37" s="82" t="n">
        <f aca="false">($B$9-EXP(52.57-6690.9/(273.15+G37)-4.681*LN(273.15+G37)))*I37/100*0.2095</f>
        <v>214.230790192734</v>
      </c>
      <c r="L37" s="82" t="n">
        <f aca="false">K37/1.33322</f>
        <v>160.686751018387</v>
      </c>
      <c r="M37" s="120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8.08293328114216</v>
      </c>
      <c r="N37" s="120" t="n">
        <f aca="false">M37*31.25</f>
        <v>252.591665035693</v>
      </c>
      <c r="P37" s="58"/>
      <c r="Q37" s="58"/>
      <c r="R37" s="58"/>
    </row>
    <row collapsed="false" customFormat="false" customHeight="false" hidden="false" ht="12.75" outlineLevel="0" r="38">
      <c r="A38" s="119" t="n">
        <v>40402</v>
      </c>
      <c r="B38" s="0" t="s">
        <v>104</v>
      </c>
      <c r="C38" s="0" t="n">
        <v>2.854</v>
      </c>
      <c r="D38" s="0" t="n">
        <v>303.957</v>
      </c>
      <c r="E38" s="0" t="n">
        <v>30.46</v>
      </c>
      <c r="F38" s="0" t="n">
        <v>6253</v>
      </c>
      <c r="G38" s="0" t="n">
        <v>17.7</v>
      </c>
      <c r="I38" s="120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102.206738605583</v>
      </c>
      <c r="J38" s="121" t="n">
        <f aca="false">I38*20.9/100</f>
        <v>21.3612083685668</v>
      </c>
      <c r="K38" s="82" t="n">
        <f aca="false">($B$9-EXP(52.57-6690.9/(273.15+G38)-4.681*LN(273.15+G38)))*I38/100*0.2095</f>
        <v>212.558606405487</v>
      </c>
      <c r="L38" s="82" t="n">
        <f aca="false">K38/1.33322</f>
        <v>159.432506567173</v>
      </c>
      <c r="M38" s="120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8.01984174339462</v>
      </c>
      <c r="N38" s="120" t="n">
        <f aca="false">M38*31.25</f>
        <v>250.620054481082</v>
      </c>
      <c r="P38" s="58"/>
      <c r="Q38" s="58"/>
      <c r="R38" s="58"/>
    </row>
    <row collapsed="false" customFormat="false" customHeight="false" hidden="false" ht="12.75" outlineLevel="0" r="39">
      <c r="A39" s="119" t="n">
        <v>40402</v>
      </c>
      <c r="B39" s="0" t="s">
        <v>105</v>
      </c>
      <c r="C39" s="0" t="n">
        <v>3.021</v>
      </c>
      <c r="D39" s="0" t="n">
        <v>304.751</v>
      </c>
      <c r="E39" s="0" t="n">
        <v>30.43</v>
      </c>
      <c r="F39" s="0" t="n">
        <v>6239</v>
      </c>
      <c r="G39" s="0" t="n">
        <v>17.7</v>
      </c>
      <c r="I39" s="120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102.473963033546</v>
      </c>
      <c r="J39" s="121" t="n">
        <f aca="false">I39*20.9/100</f>
        <v>21.4170582740112</v>
      </c>
      <c r="K39" s="82" t="n">
        <f aca="false">($B$9-EXP(52.57-6690.9/(273.15+G39)-4.681*LN(273.15+G39)))*I39/100*0.2095</f>
        <v>213.114351092974</v>
      </c>
      <c r="L39" s="82" t="n">
        <f aca="false">K39/1.33322</f>
        <v>159.849350514524</v>
      </c>
      <c r="M39" s="120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8.04081000489554</v>
      </c>
      <c r="N39" s="120" t="n">
        <f aca="false">M39*31.25</f>
        <v>251.275312652985</v>
      </c>
      <c r="P39" s="58"/>
      <c r="Q39" s="58"/>
      <c r="R39" s="58"/>
    </row>
    <row collapsed="false" customFormat="false" customHeight="false" hidden="false" ht="12.75" outlineLevel="0" r="40">
      <c r="A40" s="119" t="n">
        <v>40402</v>
      </c>
      <c r="B40" s="0" t="s">
        <v>106</v>
      </c>
      <c r="C40" s="0" t="n">
        <v>3.188</v>
      </c>
      <c r="D40" s="0" t="n">
        <v>306.882</v>
      </c>
      <c r="E40" s="0" t="n">
        <v>30.35</v>
      </c>
      <c r="F40" s="0" t="n">
        <v>6245</v>
      </c>
      <c r="G40" s="0" t="n">
        <v>17.7</v>
      </c>
      <c r="I40" s="120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103.190443480808</v>
      </c>
      <c r="J40" s="121" t="n">
        <f aca="false">I40*20.9/100</f>
        <v>21.5668026874889</v>
      </c>
      <c r="K40" s="82" t="n">
        <f aca="false">($B$9-EXP(52.57-6690.9/(273.15+G40)-4.681*LN(273.15+G40)))*I40/100*0.2095</f>
        <v>214.604410236476</v>
      </c>
      <c r="L40" s="82" t="n">
        <f aca="false">K40/1.33322</f>
        <v>160.966989871496</v>
      </c>
      <c r="M40" s="120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8.09702997510173</v>
      </c>
      <c r="N40" s="120" t="n">
        <f aca="false">M40*31.25</f>
        <v>253.032186721929</v>
      </c>
      <c r="P40" s="58"/>
      <c r="Q40" s="58"/>
      <c r="R40" s="58"/>
    </row>
    <row collapsed="false" customFormat="false" customHeight="false" hidden="false" ht="12.75" outlineLevel="0" r="41">
      <c r="A41" s="119" t="n">
        <v>40402</v>
      </c>
      <c r="B41" s="0" t="s">
        <v>107</v>
      </c>
      <c r="C41" s="0" t="n">
        <v>3.355</v>
      </c>
      <c r="D41" s="0" t="n">
        <v>304.751</v>
      </c>
      <c r="E41" s="0" t="n">
        <v>30.43</v>
      </c>
      <c r="F41" s="0" t="n">
        <v>6250</v>
      </c>
      <c r="G41" s="0" t="n">
        <v>17.7</v>
      </c>
      <c r="I41" s="120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102.473963033546</v>
      </c>
      <c r="J41" s="121" t="n">
        <f aca="false">I41*20.9/100</f>
        <v>21.4170582740112</v>
      </c>
      <c r="K41" s="82" t="n">
        <f aca="false">($B$9-EXP(52.57-6690.9/(273.15+G41)-4.681*LN(273.15+G41)))*I41/100*0.2095</f>
        <v>213.114351092974</v>
      </c>
      <c r="L41" s="82" t="n">
        <f aca="false">K41/1.33322</f>
        <v>159.849350514524</v>
      </c>
      <c r="M41" s="120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8.04081000489554</v>
      </c>
      <c r="N41" s="120" t="n">
        <f aca="false">M41*31.25</f>
        <v>251.275312652985</v>
      </c>
      <c r="P41" s="58"/>
      <c r="Q41" s="58"/>
      <c r="R41" s="58"/>
    </row>
    <row collapsed="false" customFormat="false" customHeight="false" hidden="false" ht="12.75" outlineLevel="0" r="42">
      <c r="A42" s="119" t="n">
        <v>40402</v>
      </c>
      <c r="B42" s="0" t="s">
        <v>108</v>
      </c>
      <c r="C42" s="0" t="n">
        <v>3.522</v>
      </c>
      <c r="D42" s="0" t="n">
        <v>305.941</v>
      </c>
      <c r="E42" s="0" t="n">
        <v>30.43</v>
      </c>
      <c r="F42" s="0" t="n">
        <v>6247</v>
      </c>
      <c r="G42" s="0" t="n">
        <v>17.6</v>
      </c>
      <c r="I42" s="120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102.662520374773</v>
      </c>
      <c r="J42" s="121" t="n">
        <f aca="false">I42*20.9/100</f>
        <v>21.4564667583275</v>
      </c>
      <c r="K42" s="82" t="n">
        <f aca="false">($B$9-EXP(52.57-6690.9/(273.15+G42)-4.681*LN(273.15+G42)))*I42/100*0.2095</f>
        <v>213.533931926111</v>
      </c>
      <c r="L42" s="82" t="n">
        <f aca="false">K42/1.33322</f>
        <v>160.164062889929</v>
      </c>
      <c r="M42" s="120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8.07086813600293</v>
      </c>
      <c r="N42" s="120" t="n">
        <f aca="false">M42*31.25</f>
        <v>252.214629250092</v>
      </c>
      <c r="P42" s="58"/>
      <c r="Q42" s="58"/>
      <c r="R42" s="58"/>
    </row>
    <row collapsed="false" customFormat="false" customHeight="false" hidden="false" ht="25.5" outlineLevel="0" r="43">
      <c r="A43" s="119" t="n">
        <v>40402</v>
      </c>
      <c r="B43" s="0" t="s">
        <v>109</v>
      </c>
      <c r="C43" s="0" t="n">
        <v>3.689</v>
      </c>
      <c r="D43" s="0" t="n">
        <v>307.008</v>
      </c>
      <c r="E43" s="0" t="n">
        <v>30.39</v>
      </c>
      <c r="F43" s="0" t="n">
        <v>6251</v>
      </c>
      <c r="G43" s="0" t="n">
        <v>17.6</v>
      </c>
      <c r="I43" s="120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103.020688367256</v>
      </c>
      <c r="J43" s="121" t="n">
        <f aca="false">I43*20.9/100</f>
        <v>21.5313238687566</v>
      </c>
      <c r="K43" s="82" t="n">
        <f aca="false">($B$9-EXP(52.57-6690.9/(273.15+G43)-4.681*LN(273.15+G43)))*I43/100*0.2095</f>
        <v>214.278907009968</v>
      </c>
      <c r="L43" s="82" t="n">
        <f aca="false">K43/1.33322</f>
        <v>160.72284169902</v>
      </c>
      <c r="M43" s="120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8.0990257014642</v>
      </c>
      <c r="N43" s="120" t="n">
        <f aca="false">M43*31.25</f>
        <v>253.094553170756</v>
      </c>
      <c r="P43" s="58"/>
      <c r="Q43" s="114" t="s">
        <v>110</v>
      </c>
      <c r="R43" s="114" t="s">
        <v>111</v>
      </c>
    </row>
    <row collapsed="false" customFormat="false" customHeight="false" hidden="false" ht="25.5" outlineLevel="0" r="44">
      <c r="A44" s="119" t="n">
        <v>40402</v>
      </c>
      <c r="B44" s="0" t="s">
        <v>112</v>
      </c>
      <c r="C44" s="0" t="n">
        <v>3.856</v>
      </c>
      <c r="D44" s="0" t="n">
        <v>305.941</v>
      </c>
      <c r="E44" s="0" t="n">
        <v>30.43</v>
      </c>
      <c r="F44" s="0" t="n">
        <v>6244</v>
      </c>
      <c r="G44" s="0" t="n">
        <v>17.6</v>
      </c>
      <c r="I44" s="120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102.662520374773</v>
      </c>
      <c r="J44" s="121" t="n">
        <f aca="false">I44*20.9/100</f>
        <v>21.4564667583275</v>
      </c>
      <c r="K44" s="82" t="n">
        <f aca="false">($B$9-EXP(52.57-6690.9/(273.15+G44)-4.681*LN(273.15+G44)))*I44/100*0.2095</f>
        <v>213.533931926111</v>
      </c>
      <c r="L44" s="82" t="n">
        <f aca="false">K44/1.33322</f>
        <v>160.164062889929</v>
      </c>
      <c r="M44" s="120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8.07086813600293</v>
      </c>
      <c r="N44" s="120" t="n">
        <f aca="false">M44*31.25</f>
        <v>252.214629250092</v>
      </c>
      <c r="P44" s="114" t="s">
        <v>113</v>
      </c>
      <c r="Q44" s="58" t="n">
        <f aca="false">0.3738*80+265.93</f>
        <v>295.834</v>
      </c>
      <c r="R44" s="114" t="s">
        <v>114</v>
      </c>
    </row>
    <row collapsed="false" customFormat="false" customHeight="false" hidden="false" ht="25.5" outlineLevel="0" r="45">
      <c r="A45" s="119" t="n">
        <v>40402</v>
      </c>
      <c r="B45" s="0" t="s">
        <v>115</v>
      </c>
      <c r="C45" s="0" t="n">
        <v>4.023</v>
      </c>
      <c r="D45" s="0" t="n">
        <v>306.474</v>
      </c>
      <c r="E45" s="0" t="n">
        <v>30.41</v>
      </c>
      <c r="F45" s="0" t="n">
        <v>6249</v>
      </c>
      <c r="G45" s="0" t="n">
        <v>17.6</v>
      </c>
      <c r="I45" s="120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102.841427525891</v>
      </c>
      <c r="J45" s="121" t="n">
        <f aca="false">I45*20.9/100</f>
        <v>21.4938583529111</v>
      </c>
      <c r="K45" s="82" t="n">
        <f aca="false">($B$9-EXP(52.57-6690.9/(273.15+G45)-4.681*LN(273.15+G45)))*I45/100*0.2095</f>
        <v>213.906051637262</v>
      </c>
      <c r="L45" s="82" t="n">
        <f aca="false">K45/1.33322</f>
        <v>160.44317639794</v>
      </c>
      <c r="M45" s="120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8.08493301596095</v>
      </c>
      <c r="N45" s="120" t="n">
        <f aca="false">M45*31.25</f>
        <v>252.65415674878</v>
      </c>
      <c r="P45" s="114" t="s">
        <v>116</v>
      </c>
      <c r="Q45" s="58" t="n">
        <f aca="false">0.3738*20+265.93</f>
        <v>273.406</v>
      </c>
      <c r="R45" s="114" t="s">
        <v>117</v>
      </c>
    </row>
    <row collapsed="false" customFormat="false" customHeight="true" hidden="false" ht="39" outlineLevel="0" r="46">
      <c r="A46" s="119" t="n">
        <v>40402</v>
      </c>
      <c r="B46" s="0" t="s">
        <v>118</v>
      </c>
      <c r="C46" s="0" t="n">
        <v>4.19</v>
      </c>
      <c r="D46" s="0" t="n">
        <v>302.238</v>
      </c>
      <c r="E46" s="0" t="n">
        <v>30.57</v>
      </c>
      <c r="F46" s="0" t="n">
        <v>6254</v>
      </c>
      <c r="G46" s="0" t="n">
        <v>17.6</v>
      </c>
      <c r="I46" s="120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101.419995950315</v>
      </c>
      <c r="J46" s="121" t="n">
        <f aca="false">I46*20.9/100</f>
        <v>21.1967791536159</v>
      </c>
      <c r="K46" s="82" t="n">
        <f aca="false">($B$9-EXP(52.57-6690.9/(273.15+G46)-4.681*LN(273.15+G46)))*I46/100*0.2095</f>
        <v>210.949530872055</v>
      </c>
      <c r="L46" s="82" t="n">
        <f aca="false">K46/1.33322</f>
        <v>158.225597329814</v>
      </c>
      <c r="M46" s="120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7.97318642364139</v>
      </c>
      <c r="N46" s="120" t="n">
        <f aca="false">M46*31.25</f>
        <v>249.162075738793</v>
      </c>
      <c r="P46" s="114" t="s">
        <v>119</v>
      </c>
      <c r="Q46" s="132" t="n">
        <f aca="false">Q44-Q45</f>
        <v>22.428</v>
      </c>
      <c r="R46" s="114" t="s">
        <v>120</v>
      </c>
    </row>
    <row collapsed="false" customFormat="false" customHeight="true" hidden="false" ht="40.5" outlineLevel="0" r="47">
      <c r="A47" s="119" t="n">
        <v>40402</v>
      </c>
      <c r="B47" s="0" t="s">
        <v>121</v>
      </c>
      <c r="C47" s="0" t="n">
        <v>4.356</v>
      </c>
      <c r="D47" s="0" t="n">
        <v>304.083</v>
      </c>
      <c r="E47" s="0" t="n">
        <v>30.5</v>
      </c>
      <c r="F47" s="0" t="n">
        <v>6260</v>
      </c>
      <c r="G47" s="0" t="n">
        <v>17.6</v>
      </c>
      <c r="I47" s="120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102.039117267616</v>
      </c>
      <c r="J47" s="121" t="n">
        <f aca="false">I47*20.9/100</f>
        <v>21.3261755089318</v>
      </c>
      <c r="K47" s="82" t="n">
        <f aca="false">($B$9-EXP(52.57-6690.9/(273.15+G47)-4.681*LN(273.15+G47)))*I47/100*0.2095</f>
        <v>212.237278423352</v>
      </c>
      <c r="L47" s="82" t="n">
        <f aca="false">K47/1.33322</f>
        <v>159.191490094172</v>
      </c>
      <c r="M47" s="120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8.0218589722393</v>
      </c>
      <c r="N47" s="120" t="n">
        <f aca="false">M47*31.25</f>
        <v>250.683092882478</v>
      </c>
      <c r="P47" s="133" t="s">
        <v>122</v>
      </c>
      <c r="Q47" s="58"/>
      <c r="R47" s="58"/>
    </row>
    <row collapsed="false" customFormat="false" customHeight="false" hidden="false" ht="12.75" outlineLevel="0" r="48">
      <c r="A48" s="119" t="n">
        <v>40402</v>
      </c>
      <c r="B48" s="0" t="s">
        <v>123</v>
      </c>
      <c r="C48" s="0" t="n">
        <v>4.523</v>
      </c>
      <c r="D48" s="0" t="n">
        <v>305.941</v>
      </c>
      <c r="E48" s="0" t="n">
        <v>30.43</v>
      </c>
      <c r="F48" s="0" t="n">
        <v>6252</v>
      </c>
      <c r="G48" s="0" t="n">
        <v>17.6</v>
      </c>
      <c r="I48" s="120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102.662520374773</v>
      </c>
      <c r="J48" s="121" t="n">
        <f aca="false">I48*20.9/100</f>
        <v>21.4564667583275</v>
      </c>
      <c r="K48" s="82" t="n">
        <f aca="false">($B$9-EXP(52.57-6690.9/(273.15+G48)-4.681*LN(273.15+G48)))*I48/100*0.2095</f>
        <v>213.533931926111</v>
      </c>
      <c r="L48" s="82" t="n">
        <f aca="false">K48/1.33322</f>
        <v>160.164062889929</v>
      </c>
      <c r="M48" s="120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8.07086813600293</v>
      </c>
      <c r="N48" s="120" t="n">
        <f aca="false">M48*31.25</f>
        <v>252.214629250092</v>
      </c>
    </row>
    <row collapsed="false" customFormat="false" customHeight="false" hidden="false" ht="12.75" outlineLevel="0" r="49">
      <c r="A49" s="119" t="n">
        <v>40402</v>
      </c>
      <c r="B49" s="0" t="s">
        <v>124</v>
      </c>
      <c r="C49" s="0" t="n">
        <v>4.69</v>
      </c>
      <c r="D49" s="0" t="n">
        <v>303.291</v>
      </c>
      <c r="E49" s="0" t="n">
        <v>30.53</v>
      </c>
      <c r="F49" s="0" t="n">
        <v>6256</v>
      </c>
      <c r="G49" s="0" t="n">
        <v>17.6</v>
      </c>
      <c r="I49" s="120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101.773257551639</v>
      </c>
      <c r="J49" s="121" t="n">
        <f aca="false">I49*20.9/100</f>
        <v>21.2706108282924</v>
      </c>
      <c r="K49" s="82" t="n">
        <f aca="false">($B$9-EXP(52.57-6690.9/(273.15+G49)-4.681*LN(273.15+G49)))*I49/100*0.2095</f>
        <v>211.684300858742</v>
      </c>
      <c r="L49" s="82" t="n">
        <f aca="false">K49/1.33322</f>
        <v>158.776721665398</v>
      </c>
      <c r="M49" s="120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8.00095827057622</v>
      </c>
      <c r="N49" s="120" t="n">
        <f aca="false">M49*31.25</f>
        <v>250.029945955507</v>
      </c>
    </row>
    <row collapsed="false" customFormat="false" customHeight="false" hidden="false" ht="12.75" outlineLevel="0" r="50">
      <c r="A50" s="119" t="n">
        <v>40402</v>
      </c>
      <c r="B50" s="0" t="s">
        <v>125</v>
      </c>
      <c r="C50" s="0" t="n">
        <v>4.857</v>
      </c>
      <c r="D50" s="0" t="n">
        <v>306.07</v>
      </c>
      <c r="E50" s="0" t="n">
        <v>30.47</v>
      </c>
      <c r="F50" s="0" t="n">
        <v>6253</v>
      </c>
      <c r="G50" s="0" t="n">
        <v>17.5</v>
      </c>
      <c r="I50" s="120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102.494175307953</v>
      </c>
      <c r="J50" s="121" t="n">
        <f aca="false">I50*20.9/100</f>
        <v>21.4212826393622</v>
      </c>
      <c r="K50" s="82" t="n">
        <f aca="false">($B$9-EXP(52.57-6690.9/(273.15+G50)-4.681*LN(273.15+G50)))*I50/100*0.2095</f>
        <v>213.211024390443</v>
      </c>
      <c r="L50" s="82" t="n">
        <f aca="false">K50/1.33322</f>
        <v>159.921861651073</v>
      </c>
      <c r="M50" s="120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8.0729170109374</v>
      </c>
      <c r="N50" s="120" t="n">
        <f aca="false">M50*31.25</f>
        <v>252.278656591794</v>
      </c>
    </row>
    <row collapsed="false" customFormat="false" customHeight="false" hidden="false" ht="12.75" outlineLevel="0" r="51">
      <c r="A51" s="119" t="n">
        <v>40402</v>
      </c>
      <c r="B51" s="0" t="s">
        <v>126</v>
      </c>
      <c r="C51" s="0" t="n">
        <v>5.024</v>
      </c>
      <c r="D51" s="0" t="n">
        <v>305.804</v>
      </c>
      <c r="E51" s="0" t="n">
        <v>30.48</v>
      </c>
      <c r="F51" s="0" t="n">
        <v>6259</v>
      </c>
      <c r="G51" s="0" t="n">
        <v>17.5</v>
      </c>
      <c r="I51" s="120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102.405047354854</v>
      </c>
      <c r="J51" s="121" t="n">
        <f aca="false">I51*20.9/100</f>
        <v>21.4026548971645</v>
      </c>
      <c r="K51" s="82" t="n">
        <f aca="false">($B$9-EXP(52.57-6690.9/(273.15+G51)-4.681*LN(273.15+G51)))*I51/100*0.2095</f>
        <v>213.025618125892</v>
      </c>
      <c r="L51" s="82" t="n">
        <f aca="false">K51/1.33322</f>
        <v>159.782795132005</v>
      </c>
      <c r="M51" s="120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8.06589687963178</v>
      </c>
      <c r="N51" s="120" t="n">
        <f aca="false">M51*31.25</f>
        <v>252.059277488493</v>
      </c>
    </row>
    <row collapsed="false" customFormat="false" customHeight="false" hidden="false" ht="12.75" outlineLevel="0" r="52">
      <c r="A52" s="119" t="n">
        <v>40402</v>
      </c>
      <c r="B52" s="0" t="s">
        <v>127</v>
      </c>
      <c r="C52" s="0" t="n">
        <v>5.191</v>
      </c>
      <c r="D52" s="0" t="n">
        <v>305.538</v>
      </c>
      <c r="E52" s="0" t="n">
        <v>30.49</v>
      </c>
      <c r="F52" s="0" t="n">
        <v>6245</v>
      </c>
      <c r="G52" s="0" t="n">
        <v>17.5</v>
      </c>
      <c r="I52" s="120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102.316007171018</v>
      </c>
      <c r="J52" s="121" t="n">
        <f aca="false">I52*20.9/100</f>
        <v>21.3840454987428</v>
      </c>
      <c r="K52" s="82" t="n">
        <f aca="false">($B$9-EXP(52.57-6690.9/(273.15+G52)-4.681*LN(273.15+G52)))*I52/100*0.2095</f>
        <v>212.840394441224</v>
      </c>
      <c r="L52" s="82" t="n">
        <f aca="false">K52/1.33322</f>
        <v>159.64386555949</v>
      </c>
      <c r="M52" s="120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8.05888366144073</v>
      </c>
      <c r="N52" s="120" t="n">
        <f aca="false">M52*31.25</f>
        <v>251.840114420023</v>
      </c>
    </row>
    <row collapsed="false" customFormat="false" customHeight="false" hidden="false" ht="12.75" outlineLevel="0" r="53">
      <c r="A53" s="119" t="n">
        <v>40402</v>
      </c>
      <c r="B53" s="0" t="s">
        <v>128</v>
      </c>
      <c r="C53" s="0" t="n">
        <v>5.358</v>
      </c>
      <c r="D53" s="0" t="n">
        <v>306.336</v>
      </c>
      <c r="E53" s="0" t="n">
        <v>30.46</v>
      </c>
      <c r="F53" s="0" t="n">
        <v>6255</v>
      </c>
      <c r="G53" s="0" t="n">
        <v>17.5</v>
      </c>
      <c r="I53" s="120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102.583391145686</v>
      </c>
      <c r="J53" s="121" t="n">
        <f aca="false">I53*20.9/100</f>
        <v>21.4399287494484</v>
      </c>
      <c r="K53" s="82" t="n">
        <f aca="false">($B$9-EXP(52.57-6690.9/(273.15+G53)-4.681*LN(273.15+G53)))*I53/100*0.2095</f>
        <v>213.396613474874</v>
      </c>
      <c r="L53" s="82" t="n">
        <f aca="false">K53/1.33322</f>
        <v>160.061065296706</v>
      </c>
      <c r="M53" s="120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8.07994406444475</v>
      </c>
      <c r="N53" s="120" t="n">
        <f aca="false">M53*31.25</f>
        <v>252.498252013898</v>
      </c>
    </row>
    <row collapsed="false" customFormat="false" customHeight="false" hidden="false" ht="12.75" outlineLevel="0" r="54">
      <c r="A54" s="119" t="n">
        <v>40402</v>
      </c>
      <c r="B54" s="0" t="s">
        <v>129</v>
      </c>
      <c r="C54" s="0" t="n">
        <v>5.525</v>
      </c>
      <c r="D54" s="0" t="n">
        <v>306.603</v>
      </c>
      <c r="E54" s="0" t="n">
        <v>30.45</v>
      </c>
      <c r="F54" s="0" t="n">
        <v>6264</v>
      </c>
      <c r="G54" s="0" t="n">
        <v>17.5</v>
      </c>
      <c r="I54" s="120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102.672694983599</v>
      </c>
      <c r="J54" s="121" t="n">
        <f aca="false">I54*20.9/100</f>
        <v>21.4585932515723</v>
      </c>
      <c r="K54" s="82" t="n">
        <f aca="false">($B$9-EXP(52.57-6690.9/(273.15+G54)-4.681*LN(273.15+G54)))*I54/100*0.2095</f>
        <v>213.582385619547</v>
      </c>
      <c r="L54" s="82" t="n">
        <f aca="false">K54/1.33322</f>
        <v>160.200406249192</v>
      </c>
      <c r="M54" s="120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8.08697804925478</v>
      </c>
      <c r="N54" s="120" t="n">
        <f aca="false">M54*31.25</f>
        <v>252.718064039212</v>
      </c>
    </row>
    <row collapsed="false" customFormat="false" customHeight="false" hidden="false" ht="12.75" outlineLevel="0" r="55">
      <c r="A55" s="119" t="n">
        <v>40402</v>
      </c>
      <c r="B55" s="0" t="s">
        <v>130</v>
      </c>
      <c r="C55" s="0" t="n">
        <v>5.691</v>
      </c>
      <c r="D55" s="0" t="n">
        <v>304.742</v>
      </c>
      <c r="E55" s="0" t="n">
        <v>30.52</v>
      </c>
      <c r="F55" s="0" t="n">
        <v>6268</v>
      </c>
      <c r="G55" s="0" t="n">
        <v>17.5</v>
      </c>
      <c r="I55" s="120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102.049412083996</v>
      </c>
      <c r="J55" s="121" t="n">
        <f aca="false">I55*20.9/100</f>
        <v>21.3283271255551</v>
      </c>
      <c r="K55" s="82" t="n">
        <f aca="false">($B$9-EXP(52.57-6690.9/(273.15+G55)-4.681*LN(273.15+G55)))*I55/100*0.2095</f>
        <v>212.285816471981</v>
      </c>
      <c r="L55" s="82" t="n">
        <f aca="false">K55/1.33322</f>
        <v>159.227896725208</v>
      </c>
      <c r="M55" s="120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8.03788539488961</v>
      </c>
      <c r="N55" s="120" t="n">
        <f aca="false">M55*31.25</f>
        <v>251.1839185903</v>
      </c>
    </row>
    <row collapsed="false" customFormat="false" customHeight="false" hidden="false" ht="12.75" outlineLevel="0" r="56">
      <c r="A56" s="119" t="n">
        <v>40402</v>
      </c>
      <c r="B56" s="0" t="s">
        <v>131</v>
      </c>
      <c r="C56" s="0" t="n">
        <v>5.858</v>
      </c>
      <c r="D56" s="0" t="n">
        <v>305.804</v>
      </c>
      <c r="E56" s="0" t="n">
        <v>30.48</v>
      </c>
      <c r="F56" s="0" t="n">
        <v>6242</v>
      </c>
      <c r="G56" s="0" t="n">
        <v>17.5</v>
      </c>
      <c r="I56" s="120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102.405047354854</v>
      </c>
      <c r="J56" s="121" t="n">
        <f aca="false">I56*20.9/100</f>
        <v>21.4026548971645</v>
      </c>
      <c r="K56" s="82" t="n">
        <f aca="false">($B$9-EXP(52.57-6690.9/(273.15+G56)-4.681*LN(273.15+G56)))*I56/100*0.2095</f>
        <v>213.025618125892</v>
      </c>
      <c r="L56" s="82" t="n">
        <f aca="false">K56/1.33322</f>
        <v>159.782795132005</v>
      </c>
      <c r="M56" s="120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8.06589687963178</v>
      </c>
      <c r="N56" s="120" t="n">
        <f aca="false">M56*31.25</f>
        <v>252.059277488493</v>
      </c>
    </row>
    <row collapsed="false" customFormat="false" customHeight="false" hidden="false" ht="12.75" outlineLevel="0" r="57">
      <c r="A57" s="119" t="n">
        <v>40402</v>
      </c>
      <c r="B57" s="0" t="s">
        <v>132</v>
      </c>
      <c r="C57" s="0" t="n">
        <v>6.025</v>
      </c>
      <c r="D57" s="0" t="n">
        <v>307.137</v>
      </c>
      <c r="E57" s="0" t="n">
        <v>30.43</v>
      </c>
      <c r="F57" s="0" t="n">
        <v>6260</v>
      </c>
      <c r="G57" s="0" t="n">
        <v>17.5</v>
      </c>
      <c r="I57" s="120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102.851567123026</v>
      </c>
      <c r="J57" s="121" t="n">
        <f aca="false">I57*20.9/100</f>
        <v>21.4959775287125</v>
      </c>
      <c r="K57" s="82" t="n">
        <f aca="false">($B$9-EXP(52.57-6690.9/(273.15+G57)-4.681*LN(273.15+G57)))*I57/100*0.2095</f>
        <v>213.95448005289</v>
      </c>
      <c r="L57" s="82" t="n">
        <f aca="false">K57/1.33322</f>
        <v>160.479500797235</v>
      </c>
      <c r="M57" s="120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8.1010668492556</v>
      </c>
      <c r="N57" s="120" t="n">
        <f aca="false">M57*31.25</f>
        <v>253.158339039238</v>
      </c>
    </row>
    <row collapsed="false" customFormat="false" customHeight="false" hidden="false" ht="12.75" outlineLevel="0" r="58">
      <c r="A58" s="119" t="n">
        <v>40402</v>
      </c>
      <c r="B58" s="0" t="s">
        <v>133</v>
      </c>
      <c r="C58" s="0" t="n">
        <v>6.192</v>
      </c>
      <c r="D58" s="0" t="n">
        <v>307.137</v>
      </c>
      <c r="E58" s="0" t="n">
        <v>30.43</v>
      </c>
      <c r="F58" s="0" t="n">
        <v>6254</v>
      </c>
      <c r="G58" s="0" t="n">
        <v>17.5</v>
      </c>
      <c r="I58" s="120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102.851567123026</v>
      </c>
      <c r="J58" s="121" t="n">
        <f aca="false">I58*20.9/100</f>
        <v>21.4959775287125</v>
      </c>
      <c r="K58" s="82" t="n">
        <f aca="false">($B$9-EXP(52.57-6690.9/(273.15+G58)-4.681*LN(273.15+G58)))*I58/100*0.2095</f>
        <v>213.95448005289</v>
      </c>
      <c r="L58" s="82" t="n">
        <f aca="false">K58/1.33322</f>
        <v>160.479500797235</v>
      </c>
      <c r="M58" s="120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8.1010668492556</v>
      </c>
      <c r="N58" s="120" t="n">
        <f aca="false">M58*31.25</f>
        <v>253.158339039238</v>
      </c>
    </row>
    <row collapsed="false" customFormat="false" customHeight="false" hidden="false" ht="12.75" outlineLevel="0" r="59">
      <c r="A59" s="119" t="n">
        <v>40402</v>
      </c>
      <c r="B59" s="0" t="s">
        <v>134</v>
      </c>
      <c r="C59" s="0" t="n">
        <v>6.359</v>
      </c>
      <c r="D59" s="0" t="n">
        <v>306.336</v>
      </c>
      <c r="E59" s="0" t="n">
        <v>30.46</v>
      </c>
      <c r="F59" s="0" t="n">
        <v>6257</v>
      </c>
      <c r="G59" s="0" t="n">
        <v>17.5</v>
      </c>
      <c r="I59" s="120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102.583391145686</v>
      </c>
      <c r="J59" s="121" t="n">
        <f aca="false">I59*20.9/100</f>
        <v>21.4399287494484</v>
      </c>
      <c r="K59" s="82" t="n">
        <f aca="false">($B$9-EXP(52.57-6690.9/(273.15+G59)-4.681*LN(273.15+G59)))*I59/100*0.2095</f>
        <v>213.396613474874</v>
      </c>
      <c r="L59" s="82" t="n">
        <f aca="false">K59/1.33322</f>
        <v>160.061065296706</v>
      </c>
      <c r="M59" s="120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8.07994406444475</v>
      </c>
      <c r="N59" s="120" t="n">
        <f aca="false">M59*31.25</f>
        <v>252.498252013898</v>
      </c>
    </row>
    <row collapsed="false" customFormat="false" customHeight="false" hidden="false" ht="12.75" outlineLevel="0" r="60">
      <c r="A60" s="119" t="n">
        <v>40402</v>
      </c>
      <c r="B60" s="0" t="s">
        <v>135</v>
      </c>
      <c r="C60" s="0" t="n">
        <v>6.526</v>
      </c>
      <c r="D60" s="0" t="n">
        <v>309.284</v>
      </c>
      <c r="E60" s="0" t="n">
        <v>30.35</v>
      </c>
      <c r="F60" s="0" t="n">
        <v>6255</v>
      </c>
      <c r="G60" s="0" t="n">
        <v>17.5</v>
      </c>
      <c r="I60" s="120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103.570598918405</v>
      </c>
      <c r="J60" s="121" t="n">
        <f aca="false">I60*20.9/100</f>
        <v>21.6462551739467</v>
      </c>
      <c r="K60" s="82" t="n">
        <f aca="false">($B$9-EXP(52.57-6690.9/(273.15+G60)-4.681*LN(273.15+G60)))*I60/100*0.2095</f>
        <v>215.45022852056</v>
      </c>
      <c r="L60" s="82" t="n">
        <f aca="false">K60/1.33322</f>
        <v>161.601407510059</v>
      </c>
      <c r="M60" s="120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8.15770113110505</v>
      </c>
      <c r="N60" s="120" t="n">
        <f aca="false">M60*31.25</f>
        <v>254.928160347033</v>
      </c>
    </row>
    <row collapsed="false" customFormat="false" customHeight="false" hidden="false" ht="12.75" outlineLevel="0" r="61">
      <c r="A61" s="119" t="n">
        <v>40402</v>
      </c>
      <c r="B61" s="0" t="s">
        <v>136</v>
      </c>
      <c r="C61" s="0" t="n">
        <v>6.693</v>
      </c>
      <c r="D61" s="0" t="n">
        <v>307.137</v>
      </c>
      <c r="E61" s="0" t="n">
        <v>30.43</v>
      </c>
      <c r="F61" s="0" t="n">
        <v>6266</v>
      </c>
      <c r="G61" s="0" t="n">
        <v>17.5</v>
      </c>
      <c r="I61" s="120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102.851567123026</v>
      </c>
      <c r="J61" s="121" t="n">
        <f aca="false">I61*20.9/100</f>
        <v>21.4959775287125</v>
      </c>
      <c r="K61" s="82" t="n">
        <f aca="false">($B$9-EXP(52.57-6690.9/(273.15+G61)-4.681*LN(273.15+G61)))*I61/100*0.2095</f>
        <v>213.95448005289</v>
      </c>
      <c r="L61" s="82" t="n">
        <f aca="false">K61/1.33322</f>
        <v>160.479500797235</v>
      </c>
      <c r="M61" s="120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8.1010668492556</v>
      </c>
      <c r="N61" s="120" t="n">
        <f aca="false">M61*31.25</f>
        <v>253.158339039238</v>
      </c>
    </row>
    <row collapsed="false" customFormat="false" customHeight="false" hidden="false" ht="12.75" outlineLevel="0" r="62">
      <c r="A62" s="119" t="n">
        <v>40402</v>
      </c>
      <c r="B62" s="0" t="s">
        <v>137</v>
      </c>
      <c r="C62" s="0" t="n">
        <v>6.86</v>
      </c>
      <c r="D62" s="0" t="n">
        <v>307.137</v>
      </c>
      <c r="E62" s="0" t="n">
        <v>30.43</v>
      </c>
      <c r="F62" s="0" t="n">
        <v>6260</v>
      </c>
      <c r="G62" s="0" t="n">
        <v>17.5</v>
      </c>
      <c r="I62" s="120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102.851567123026</v>
      </c>
      <c r="J62" s="121" t="n">
        <f aca="false">I62*20.9/100</f>
        <v>21.4959775287125</v>
      </c>
      <c r="K62" s="82" t="n">
        <f aca="false">($B$9-EXP(52.57-6690.9/(273.15+G62)-4.681*LN(273.15+G62)))*I62/100*0.2095</f>
        <v>213.95448005289</v>
      </c>
      <c r="L62" s="82" t="n">
        <f aca="false">K62/1.33322</f>
        <v>160.479500797235</v>
      </c>
      <c r="M62" s="120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8.1010668492556</v>
      </c>
      <c r="N62" s="120" t="n">
        <f aca="false">M62*31.25</f>
        <v>253.158339039238</v>
      </c>
    </row>
    <row collapsed="false" customFormat="false" customHeight="false" hidden="false" ht="12.75" outlineLevel="0" r="63">
      <c r="A63" s="119" t="n">
        <v>40402</v>
      </c>
      <c r="B63" s="0" t="s">
        <v>138</v>
      </c>
      <c r="C63" s="0" t="n">
        <v>7.027</v>
      </c>
      <c r="D63" s="0" t="n">
        <v>307.94</v>
      </c>
      <c r="E63" s="0" t="n">
        <v>30.4</v>
      </c>
      <c r="F63" s="0" t="n">
        <v>6266</v>
      </c>
      <c r="G63" s="0" t="n">
        <v>17.5</v>
      </c>
      <c r="I63" s="120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103.120538232258</v>
      </c>
      <c r="J63" s="121" t="n">
        <f aca="false">I63*20.9/100</f>
        <v>21.5521924905419</v>
      </c>
      <c r="K63" s="82" t="n">
        <f aca="false">($B$9-EXP(52.57-6690.9/(273.15+G63)-4.681*LN(273.15+G63)))*I63/100*0.2095</f>
        <v>214.514000684754</v>
      </c>
      <c r="L63" s="82" t="n">
        <f aca="false">K63/1.33322</f>
        <v>160.899176943606</v>
      </c>
      <c r="M63" s="120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8.12225226234509</v>
      </c>
      <c r="N63" s="120" t="n">
        <f aca="false">M63*31.25</f>
        <v>253.820383198284</v>
      </c>
    </row>
    <row collapsed="false" customFormat="false" customHeight="false" hidden="false" ht="12.75" outlineLevel="0" r="64">
      <c r="A64" s="119" t="n">
        <v>40402</v>
      </c>
      <c r="B64" s="0" t="s">
        <v>139</v>
      </c>
      <c r="C64" s="0" t="n">
        <v>7.194</v>
      </c>
      <c r="D64" s="0" t="n">
        <v>304.742</v>
      </c>
      <c r="E64" s="0" t="n">
        <v>30.52</v>
      </c>
      <c r="F64" s="0" t="n">
        <v>6270</v>
      </c>
      <c r="G64" s="0" t="n">
        <v>17.5</v>
      </c>
      <c r="I64" s="120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102.049412083996</v>
      </c>
      <c r="J64" s="121" t="n">
        <f aca="false">I64*20.9/100</f>
        <v>21.3283271255551</v>
      </c>
      <c r="K64" s="82" t="n">
        <f aca="false">($B$9-EXP(52.57-6690.9/(273.15+G64)-4.681*LN(273.15+G64)))*I64/100*0.2095</f>
        <v>212.285816471981</v>
      </c>
      <c r="L64" s="82" t="n">
        <f aca="false">K64/1.33322</f>
        <v>159.227896725208</v>
      </c>
      <c r="M64" s="120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8.03788539488961</v>
      </c>
      <c r="N64" s="120" t="n">
        <f aca="false">M64*31.25</f>
        <v>251.1839185903</v>
      </c>
    </row>
    <row collapsed="false" customFormat="false" customHeight="false" hidden="false" ht="12.75" outlineLevel="0" r="65">
      <c r="A65" s="119" t="n">
        <v>40402</v>
      </c>
      <c r="B65" s="0" t="s">
        <v>140</v>
      </c>
      <c r="C65" s="0" t="n">
        <v>7.361</v>
      </c>
      <c r="D65" s="0" t="n">
        <v>304.212</v>
      </c>
      <c r="E65" s="0" t="n">
        <v>30.54</v>
      </c>
      <c r="F65" s="0" t="n">
        <v>6257</v>
      </c>
      <c r="G65" s="0" t="n">
        <v>17.5</v>
      </c>
      <c r="I65" s="120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101.872118765007</v>
      </c>
      <c r="J65" s="121" t="n">
        <f aca="false">I65*20.9/100</f>
        <v>21.2912728218865</v>
      </c>
      <c r="K65" s="82" t="n">
        <f aca="false">($B$9-EXP(52.57-6690.9/(273.15+G65)-4.681*LN(273.15+G65)))*I65/100*0.2095</f>
        <v>211.917006341595</v>
      </c>
      <c r="L65" s="82" t="n">
        <f aca="false">K65/1.33322</f>
        <v>158.951265613774</v>
      </c>
      <c r="M65" s="120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8.02392095011517</v>
      </c>
      <c r="N65" s="120" t="n">
        <f aca="false">M65*31.25</f>
        <v>250.747529691099</v>
      </c>
    </row>
    <row collapsed="false" customFormat="false" customHeight="false" hidden="false" ht="12.75" outlineLevel="0" r="66">
      <c r="A66" s="119" t="n">
        <v>40402</v>
      </c>
      <c r="B66" s="0" t="s">
        <v>141</v>
      </c>
      <c r="C66" s="0" t="n">
        <v>7.527</v>
      </c>
      <c r="D66" s="0" t="n">
        <v>306.603</v>
      </c>
      <c r="E66" s="0" t="n">
        <v>30.45</v>
      </c>
      <c r="F66" s="0" t="n">
        <v>6264</v>
      </c>
      <c r="G66" s="0" t="n">
        <v>17.5</v>
      </c>
      <c r="I66" s="120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102.672694983599</v>
      </c>
      <c r="J66" s="121" t="n">
        <f aca="false">I66*20.9/100</f>
        <v>21.4585932515723</v>
      </c>
      <c r="K66" s="82" t="n">
        <f aca="false">($B$9-EXP(52.57-6690.9/(273.15+G66)-4.681*LN(273.15+G66)))*I66/100*0.2095</f>
        <v>213.582385619547</v>
      </c>
      <c r="L66" s="82" t="n">
        <f aca="false">K66/1.33322</f>
        <v>160.200406249192</v>
      </c>
      <c r="M66" s="120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8.08697804925478</v>
      </c>
      <c r="N66" s="120" t="n">
        <f aca="false">M66*31.25</f>
        <v>252.718064039212</v>
      </c>
    </row>
    <row collapsed="false" customFormat="false" customHeight="false" hidden="false" ht="12.75" outlineLevel="0" r="67">
      <c r="A67" s="119" t="n">
        <v>40402</v>
      </c>
      <c r="B67" s="0" t="s">
        <v>142</v>
      </c>
      <c r="C67" s="0" t="n">
        <v>7.694</v>
      </c>
      <c r="D67" s="0" t="n">
        <v>303.156</v>
      </c>
      <c r="E67" s="0" t="n">
        <v>30.58</v>
      </c>
      <c r="F67" s="0" t="n">
        <v>6265</v>
      </c>
      <c r="G67" s="0" t="n">
        <v>17.5</v>
      </c>
      <c r="I67" s="120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101.518576183341</v>
      </c>
      <c r="J67" s="121" t="n">
        <f aca="false">I67*20.9/100</f>
        <v>21.2173824223182</v>
      </c>
      <c r="K67" s="82" t="n">
        <f aca="false">($B$9-EXP(52.57-6690.9/(273.15+G67)-4.681*LN(273.15+G67)))*I67/100*0.2095</f>
        <v>211.181557953662</v>
      </c>
      <c r="L67" s="82" t="n">
        <f aca="false">K67/1.33322</f>
        <v>158.399632434003</v>
      </c>
      <c r="M67" s="120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7.9960742952877</v>
      </c>
      <c r="N67" s="120" t="n">
        <f aca="false">M67*31.25</f>
        <v>249.87732172774</v>
      </c>
    </row>
    <row collapsed="false" customFormat="false" customHeight="false" hidden="false" ht="12.75" outlineLevel="0" r="68">
      <c r="A68" s="119" t="n">
        <v>40402</v>
      </c>
      <c r="B68" s="0" t="s">
        <v>143</v>
      </c>
      <c r="C68" s="0" t="n">
        <v>7.861</v>
      </c>
      <c r="D68" s="0" t="n">
        <v>305.804</v>
      </c>
      <c r="E68" s="0" t="n">
        <v>30.48</v>
      </c>
      <c r="F68" s="0" t="n">
        <v>6271</v>
      </c>
      <c r="G68" s="0" t="n">
        <v>17.5</v>
      </c>
      <c r="I68" s="120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102.405047354854</v>
      </c>
      <c r="J68" s="121" t="n">
        <f aca="false">I68*20.9/100</f>
        <v>21.4026548971645</v>
      </c>
      <c r="K68" s="82" t="n">
        <f aca="false">($B$9-EXP(52.57-6690.9/(273.15+G68)-4.681*LN(273.15+G68)))*I68/100*0.2095</f>
        <v>213.025618125892</v>
      </c>
      <c r="L68" s="82" t="n">
        <f aca="false">K68/1.33322</f>
        <v>159.782795132005</v>
      </c>
      <c r="M68" s="120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8.06589687963178</v>
      </c>
      <c r="N68" s="120" t="n">
        <f aca="false">M68*31.25</f>
        <v>252.059277488493</v>
      </c>
    </row>
    <row collapsed="false" customFormat="false" customHeight="false" hidden="false" ht="12.75" outlineLevel="0" r="69">
      <c r="A69" s="119" t="n">
        <v>40402</v>
      </c>
      <c r="B69" s="0" t="s">
        <v>144</v>
      </c>
      <c r="C69" s="0" t="n">
        <v>8.028</v>
      </c>
      <c r="D69" s="0" t="n">
        <v>306.336</v>
      </c>
      <c r="E69" s="0" t="n">
        <v>30.46</v>
      </c>
      <c r="F69" s="0" t="n">
        <v>6262</v>
      </c>
      <c r="G69" s="0" t="n">
        <v>17.5</v>
      </c>
      <c r="I69" s="120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102.583391145686</v>
      </c>
      <c r="J69" s="121" t="n">
        <f aca="false">I69*20.9/100</f>
        <v>21.4399287494484</v>
      </c>
      <c r="K69" s="82" t="n">
        <f aca="false">($B$9-EXP(52.57-6690.9/(273.15+G69)-4.681*LN(273.15+G69)))*I69/100*0.2095</f>
        <v>213.396613474874</v>
      </c>
      <c r="L69" s="82" t="n">
        <f aca="false">K69/1.33322</f>
        <v>160.061065296706</v>
      </c>
      <c r="M69" s="120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8.07994406444475</v>
      </c>
      <c r="N69" s="120" t="n">
        <f aca="false">M69*31.25</f>
        <v>252.498252013898</v>
      </c>
    </row>
    <row collapsed="false" customFormat="false" customHeight="false" hidden="false" ht="12.75" outlineLevel="0" r="70">
      <c r="A70" s="119" t="n">
        <v>40402</v>
      </c>
      <c r="B70" s="0" t="s">
        <v>145</v>
      </c>
      <c r="C70" s="0" t="n">
        <v>8.195</v>
      </c>
      <c r="D70" s="0" t="n">
        <v>305.007</v>
      </c>
      <c r="E70" s="0" t="n">
        <v>30.51</v>
      </c>
      <c r="F70" s="0" t="n">
        <v>6273</v>
      </c>
      <c r="G70" s="0" t="n">
        <v>17.5</v>
      </c>
      <c r="I70" s="120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102.138189650524</v>
      </c>
      <c r="J70" s="121" t="n">
        <f aca="false">I70*20.9/100</f>
        <v>21.3468816369595</v>
      </c>
      <c r="K70" s="82" t="n">
        <f aca="false">($B$9-EXP(52.57-6690.9/(273.15+G70)-4.681*LN(273.15+G70)))*I70/100*0.2095</f>
        <v>212.470493853359</v>
      </c>
      <c r="L70" s="82" t="n">
        <f aca="false">K70/1.33322</f>
        <v>159.366416535425</v>
      </c>
      <c r="M70" s="120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8.04487792812245</v>
      </c>
      <c r="N70" s="120" t="n">
        <f aca="false">M70*31.25</f>
        <v>251.402435253827</v>
      </c>
    </row>
    <row collapsed="false" customFormat="false" customHeight="false" hidden="false" ht="12.75" outlineLevel="0" r="71">
      <c r="A71" s="119" t="n">
        <v>40402</v>
      </c>
      <c r="B71" s="0" t="s">
        <v>146</v>
      </c>
      <c r="C71" s="0" t="n">
        <v>8.362</v>
      </c>
      <c r="D71" s="0" t="n">
        <v>303.948</v>
      </c>
      <c r="E71" s="0" t="n">
        <v>30.55</v>
      </c>
      <c r="F71" s="0" t="n">
        <v>6257</v>
      </c>
      <c r="G71" s="0" t="n">
        <v>17.5</v>
      </c>
      <c r="I71" s="120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101.783602783719</v>
      </c>
      <c r="J71" s="121" t="n">
        <f aca="false">I71*20.9/100</f>
        <v>21.2727729817972</v>
      </c>
      <c r="K71" s="82" t="n">
        <f aca="false">($B$9-EXP(52.57-6690.9/(273.15+G71)-4.681*LN(273.15+G71)))*I71/100*0.2095</f>
        <v>211.732873116573</v>
      </c>
      <c r="L71" s="82" t="n">
        <f aca="false">K71/1.33322</f>
        <v>158.813153955516</v>
      </c>
      <c r="M71" s="120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8.01694902055004</v>
      </c>
      <c r="N71" s="120" t="n">
        <f aca="false">M71*31.25</f>
        <v>250.529656892189</v>
      </c>
    </row>
    <row collapsed="false" customFormat="false" customHeight="false" hidden="false" ht="12.75" outlineLevel="0" r="72">
      <c r="A72" s="119" t="n">
        <v>40402</v>
      </c>
      <c r="B72" s="0" t="s">
        <v>147</v>
      </c>
      <c r="C72" s="0" t="n">
        <v>8.529</v>
      </c>
      <c r="D72" s="0" t="n">
        <v>303.948</v>
      </c>
      <c r="E72" s="0" t="n">
        <v>30.55</v>
      </c>
      <c r="F72" s="0" t="n">
        <v>6275</v>
      </c>
      <c r="G72" s="0" t="n">
        <v>17.5</v>
      </c>
      <c r="I72" s="120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101.783602783719</v>
      </c>
      <c r="J72" s="121" t="n">
        <f aca="false">I72*20.9/100</f>
        <v>21.2727729817972</v>
      </c>
      <c r="K72" s="82" t="n">
        <f aca="false">($B$9-EXP(52.57-6690.9/(273.15+G72)-4.681*LN(273.15+G72)))*I72/100*0.2095</f>
        <v>211.732873116573</v>
      </c>
      <c r="L72" s="82" t="n">
        <f aca="false">K72/1.33322</f>
        <v>158.813153955516</v>
      </c>
      <c r="M72" s="120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8.01694902055004</v>
      </c>
      <c r="N72" s="120" t="n">
        <f aca="false">M72*31.25</f>
        <v>250.529656892189</v>
      </c>
    </row>
    <row collapsed="false" customFormat="false" customHeight="false" hidden="false" ht="12.75" outlineLevel="0" r="73">
      <c r="A73" s="119" t="n">
        <v>40402</v>
      </c>
      <c r="B73" s="0" t="s">
        <v>148</v>
      </c>
      <c r="C73" s="0" t="n">
        <v>8.696</v>
      </c>
      <c r="D73" s="0" t="n">
        <v>305.409</v>
      </c>
      <c r="E73" s="0" t="n">
        <v>30.45</v>
      </c>
      <c r="F73" s="0" t="n">
        <v>6266</v>
      </c>
      <c r="G73" s="0" t="n">
        <v>17.6</v>
      </c>
      <c r="I73" s="120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102.483965984774</v>
      </c>
      <c r="J73" s="121" t="n">
        <f aca="false">I73*20.9/100</f>
        <v>21.4191488908178</v>
      </c>
      <c r="K73" s="82" t="n">
        <f aca="false">($B$9-EXP(52.57-6690.9/(273.15+G73)-4.681*LN(273.15+G73)))*I73/100*0.2095</f>
        <v>213.162545943964</v>
      </c>
      <c r="L73" s="82" t="n">
        <f aca="false">K73/1.33322</f>
        <v>159.88549972545</v>
      </c>
      <c r="M73" s="120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8.05683098854616</v>
      </c>
      <c r="N73" s="120" t="n">
        <f aca="false">M73*31.25</f>
        <v>251.775968392067</v>
      </c>
    </row>
    <row collapsed="false" customFormat="false" customHeight="false" hidden="false" ht="12.75" outlineLevel="0" r="74">
      <c r="A74" s="119" t="n">
        <v>40402</v>
      </c>
      <c r="B74" s="0" t="s">
        <v>149</v>
      </c>
      <c r="C74" s="0" t="n">
        <v>8.846</v>
      </c>
      <c r="D74" s="0" t="n">
        <v>303.555</v>
      </c>
      <c r="E74" s="0" t="n">
        <v>30.52</v>
      </c>
      <c r="F74" s="0" t="n">
        <v>6273</v>
      </c>
      <c r="G74" s="0" t="n">
        <v>17.6</v>
      </c>
      <c r="I74" s="120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101.861790265168</v>
      </c>
      <c r="J74" s="121" t="n">
        <f aca="false">I74*20.9/100</f>
        <v>21.2891141654202</v>
      </c>
      <c r="K74" s="82" t="n">
        <f aca="false">($B$9-EXP(52.57-6690.9/(273.15+G74)-4.681*LN(273.15+G74)))*I74/100*0.2095</f>
        <v>211.868445358167</v>
      </c>
      <c r="L74" s="82" t="n">
        <f aca="false">K74/1.33322</f>
        <v>158.914841780177</v>
      </c>
      <c r="M74" s="120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8.00791831650158</v>
      </c>
      <c r="N74" s="120" t="n">
        <f aca="false">M74*31.25</f>
        <v>250.247447390674</v>
      </c>
    </row>
    <row collapsed="false" customFormat="false" customHeight="false" hidden="false" ht="12.75" outlineLevel="0" r="75">
      <c r="A75" s="119" t="n">
        <v>40402</v>
      </c>
      <c r="B75" s="0" t="s">
        <v>150</v>
      </c>
      <c r="C75" s="0" t="n">
        <v>9.013</v>
      </c>
      <c r="D75" s="0" t="n">
        <v>302.764</v>
      </c>
      <c r="E75" s="0" t="n">
        <v>30.55</v>
      </c>
      <c r="F75" s="0" t="n">
        <v>6265</v>
      </c>
      <c r="G75" s="0" t="n">
        <v>17.6</v>
      </c>
      <c r="I75" s="120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101.596453128428</v>
      </c>
      <c r="J75" s="121" t="n">
        <f aca="false">I75*20.9/100</f>
        <v>21.2336587038415</v>
      </c>
      <c r="K75" s="82" t="n">
        <f aca="false">($B$9-EXP(52.57-6690.9/(273.15+G75)-4.681*LN(273.15+G75)))*I75/100*0.2095</f>
        <v>211.316554737448</v>
      </c>
      <c r="L75" s="82" t="n">
        <f aca="false">K75/1.33322</f>
        <v>158.50088862862</v>
      </c>
      <c r="M75" s="120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7.98705869768063</v>
      </c>
      <c r="N75" s="120" t="n">
        <f aca="false">M75*31.25</f>
        <v>249.59558430252</v>
      </c>
    </row>
    <row collapsed="false" customFormat="false" customHeight="false" hidden="false" ht="12.75" outlineLevel="0" r="76">
      <c r="A76" s="119" t="n">
        <v>40402</v>
      </c>
      <c r="B76" s="0" t="s">
        <v>151</v>
      </c>
      <c r="C76" s="0" t="n">
        <v>9.18</v>
      </c>
      <c r="D76" s="0" t="n">
        <v>304.348</v>
      </c>
      <c r="E76" s="0" t="n">
        <v>30.49</v>
      </c>
      <c r="F76" s="0" t="n">
        <v>6261</v>
      </c>
      <c r="G76" s="0" t="n">
        <v>17.6</v>
      </c>
      <c r="I76" s="120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102.12791178567</v>
      </c>
      <c r="J76" s="121" t="n">
        <f aca="false">I76*20.9/100</f>
        <v>21.344733563205</v>
      </c>
      <c r="K76" s="82" t="n">
        <f aca="false">($B$9-EXP(52.57-6690.9/(273.15+G76)-4.681*LN(273.15+G76)))*I76/100*0.2095</f>
        <v>212.421967465703</v>
      </c>
      <c r="L76" s="82" t="n">
        <f aca="false">K76/1.33322</f>
        <v>159.330018650863</v>
      </c>
      <c r="M76" s="120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8.02883960006523</v>
      </c>
      <c r="N76" s="120" t="n">
        <f aca="false">M76*31.25</f>
        <v>250.901237502038</v>
      </c>
    </row>
    <row collapsed="false" customFormat="false" customHeight="false" hidden="false" ht="12.75" outlineLevel="0" r="77">
      <c r="A77" s="119" t="n">
        <v>40402</v>
      </c>
      <c r="B77" s="0" t="s">
        <v>152</v>
      </c>
      <c r="C77" s="0" t="n">
        <v>9.347</v>
      </c>
      <c r="D77" s="0" t="n">
        <v>303.027</v>
      </c>
      <c r="E77" s="0" t="n">
        <v>30.54</v>
      </c>
      <c r="F77" s="0" t="n">
        <v>6283</v>
      </c>
      <c r="G77" s="0" t="n">
        <v>17.6</v>
      </c>
      <c r="I77" s="120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101.684811877437</v>
      </c>
      <c r="J77" s="121" t="n">
        <f aca="false">I77*20.9/100</f>
        <v>21.2521256823843</v>
      </c>
      <c r="K77" s="82" t="n">
        <f aca="false">($B$9-EXP(52.57-6690.9/(273.15+G77)-4.681*LN(273.15+G77)))*I77/100*0.2095</f>
        <v>211.500337397634</v>
      </c>
      <c r="L77" s="82" t="n">
        <f aca="false">K77/1.33322</f>
        <v>158.6387373409</v>
      </c>
      <c r="M77" s="120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7.99400506729349</v>
      </c>
      <c r="N77" s="120" t="n">
        <f aca="false">M77*31.25</f>
        <v>249.812658352921</v>
      </c>
    </row>
    <row collapsed="false" customFormat="false" customHeight="false" hidden="false" ht="12.75" outlineLevel="0" r="78">
      <c r="A78" s="119" t="n">
        <v>40402</v>
      </c>
      <c r="B78" s="0" t="s">
        <v>153</v>
      </c>
      <c r="C78" s="0" t="n">
        <v>9.514</v>
      </c>
      <c r="D78" s="0" t="n">
        <v>304.083</v>
      </c>
      <c r="E78" s="0" t="n">
        <v>30.5</v>
      </c>
      <c r="F78" s="0" t="n">
        <v>6270</v>
      </c>
      <c r="G78" s="0" t="n">
        <v>17.6</v>
      </c>
      <c r="I78" s="120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102.039117267616</v>
      </c>
      <c r="J78" s="121" t="n">
        <f aca="false">I78*20.9/100</f>
        <v>21.3261755089318</v>
      </c>
      <c r="K78" s="82" t="n">
        <f aca="false">($B$9-EXP(52.57-6690.9/(273.15+G78)-4.681*LN(273.15+G78)))*I78/100*0.2095</f>
        <v>212.237278423352</v>
      </c>
      <c r="L78" s="82" t="n">
        <f aca="false">K78/1.33322</f>
        <v>159.191490094172</v>
      </c>
      <c r="M78" s="120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8.0218589722393</v>
      </c>
      <c r="N78" s="120" t="n">
        <f aca="false">M78*31.25</f>
        <v>250.683092882478</v>
      </c>
    </row>
    <row collapsed="false" customFormat="false" customHeight="false" hidden="false" ht="12.75" outlineLevel="0" r="79">
      <c r="A79" s="119" t="n">
        <v>40402</v>
      </c>
      <c r="B79" s="0" t="s">
        <v>154</v>
      </c>
      <c r="C79" s="0" t="n">
        <v>9.681</v>
      </c>
      <c r="D79" s="0" t="n">
        <v>302.501</v>
      </c>
      <c r="E79" s="0" t="n">
        <v>30.56</v>
      </c>
      <c r="F79" s="0" t="n">
        <v>6281</v>
      </c>
      <c r="G79" s="0" t="n">
        <v>17.6</v>
      </c>
      <c r="I79" s="120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101.508181190651</v>
      </c>
      <c r="J79" s="121" t="n">
        <f aca="false">I79*20.9/100</f>
        <v>21.215209868846</v>
      </c>
      <c r="K79" s="82" t="n">
        <f aca="false">($B$9-EXP(52.57-6690.9/(273.15+G79)-4.681*LN(273.15+G79)))*I79/100*0.2095</f>
        <v>211.132952641148</v>
      </c>
      <c r="L79" s="82" t="n">
        <f aca="false">K79/1.33322</f>
        <v>158.363175350766</v>
      </c>
      <c r="M79" s="120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7.98011915277847</v>
      </c>
      <c r="N79" s="120" t="n">
        <f aca="false">M79*31.25</f>
        <v>249.378723524327</v>
      </c>
    </row>
    <row collapsed="false" customFormat="false" customHeight="false" hidden="false" ht="12.75" outlineLevel="0" r="80">
      <c r="A80" s="119" t="n">
        <v>40402</v>
      </c>
      <c r="B80" s="0" t="s">
        <v>155</v>
      </c>
      <c r="C80" s="0" t="n">
        <v>9.847</v>
      </c>
      <c r="D80" s="0" t="n">
        <v>303.819</v>
      </c>
      <c r="E80" s="0" t="n">
        <v>30.51</v>
      </c>
      <c r="F80" s="0" t="n">
        <v>6277</v>
      </c>
      <c r="G80" s="0" t="n">
        <v>17.6</v>
      </c>
      <c r="I80" s="120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101.950410132334</v>
      </c>
      <c r="J80" s="121" t="n">
        <f aca="false">I80*20.9/100</f>
        <v>21.3076357176578</v>
      </c>
      <c r="K80" s="82" t="n">
        <f aca="false">($B$9-EXP(52.57-6690.9/(273.15+G80)-4.681*LN(273.15+G80)))*I80/100*0.2095</f>
        <v>212.052771133665</v>
      </c>
      <c r="L80" s="82" t="n">
        <f aca="false">K80/1.33322</f>
        <v>159.053097863567</v>
      </c>
      <c r="M80" s="120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8.01488521405596</v>
      </c>
      <c r="N80" s="120" t="n">
        <f aca="false">M80*31.25</f>
        <v>250.465162939249</v>
      </c>
    </row>
    <row collapsed="false" customFormat="false" customHeight="false" hidden="false" ht="12.75" outlineLevel="0" r="81">
      <c r="A81" s="119" t="n">
        <v>40402</v>
      </c>
      <c r="B81" s="0" t="s">
        <v>156</v>
      </c>
      <c r="C81" s="0" t="n">
        <v>10.014</v>
      </c>
      <c r="D81" s="0" t="n">
        <v>303.555</v>
      </c>
      <c r="E81" s="0" t="n">
        <v>30.52</v>
      </c>
      <c r="F81" s="0" t="n">
        <v>6276</v>
      </c>
      <c r="G81" s="0" t="n">
        <v>17.6</v>
      </c>
      <c r="I81" s="120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101.861790265168</v>
      </c>
      <c r="J81" s="121" t="n">
        <f aca="false">I81*20.9/100</f>
        <v>21.2891141654202</v>
      </c>
      <c r="K81" s="82" t="n">
        <f aca="false">($B$9-EXP(52.57-6690.9/(273.15+G81)-4.681*LN(273.15+G81)))*I81/100*0.2095</f>
        <v>211.868445358167</v>
      </c>
      <c r="L81" s="82" t="n">
        <f aca="false">K81/1.33322</f>
        <v>158.914841780177</v>
      </c>
      <c r="M81" s="120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8.00791831650158</v>
      </c>
      <c r="N81" s="120" t="n">
        <f aca="false">M81*31.25</f>
        <v>250.247447390674</v>
      </c>
    </row>
    <row collapsed="false" customFormat="false" customHeight="false" hidden="false" ht="12.75" outlineLevel="0" r="82">
      <c r="A82" s="119" t="n">
        <v>40402</v>
      </c>
      <c r="B82" s="0" t="s">
        <v>157</v>
      </c>
      <c r="C82" s="0" t="n">
        <v>10.181</v>
      </c>
      <c r="D82" s="0" t="n">
        <v>304.878</v>
      </c>
      <c r="E82" s="0" t="n">
        <v>30.47</v>
      </c>
      <c r="F82" s="0" t="n">
        <v>6273</v>
      </c>
      <c r="G82" s="0" t="n">
        <v>17.6</v>
      </c>
      <c r="I82" s="120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102.305763429577</v>
      </c>
      <c r="J82" s="121" t="n">
        <f aca="false">I82*20.9/100</f>
        <v>21.3819045567816</v>
      </c>
      <c r="K82" s="82" t="n">
        <f aca="false">($B$9-EXP(52.57-6690.9/(273.15+G82)-4.681*LN(273.15+G82)))*I82/100*0.2095</f>
        <v>212.791891764117</v>
      </c>
      <c r="L82" s="82" t="n">
        <f aca="false">K82/1.33322</f>
        <v>159.607485459352</v>
      </c>
      <c r="M82" s="120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8.04282150076773</v>
      </c>
      <c r="N82" s="120" t="n">
        <f aca="false">M82*31.25</f>
        <v>251.338171898991</v>
      </c>
    </row>
    <row collapsed="false" customFormat="false" customHeight="false" hidden="false" ht="12.75" outlineLevel="0" r="83">
      <c r="A83" s="119" t="n">
        <v>40402</v>
      </c>
      <c r="B83" s="0" t="s">
        <v>158</v>
      </c>
      <c r="C83" s="0" t="n">
        <v>10.348</v>
      </c>
      <c r="D83" s="0" t="n">
        <v>302.764</v>
      </c>
      <c r="E83" s="0" t="n">
        <v>30.55</v>
      </c>
      <c r="F83" s="0" t="n">
        <v>6260</v>
      </c>
      <c r="G83" s="0" t="n">
        <v>17.6</v>
      </c>
      <c r="I83" s="120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101.596453128428</v>
      </c>
      <c r="J83" s="121" t="n">
        <f aca="false">I83*20.9/100</f>
        <v>21.2336587038415</v>
      </c>
      <c r="K83" s="82" t="n">
        <f aca="false">($B$9-EXP(52.57-6690.9/(273.15+G83)-4.681*LN(273.15+G83)))*I83/100*0.2095</f>
        <v>211.316554737448</v>
      </c>
      <c r="L83" s="82" t="n">
        <f aca="false">K83/1.33322</f>
        <v>158.50088862862</v>
      </c>
      <c r="M83" s="120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7.98705869768063</v>
      </c>
      <c r="N83" s="120" t="n">
        <f aca="false">M83*31.25</f>
        <v>249.59558430252</v>
      </c>
    </row>
    <row collapsed="false" customFormat="false" customHeight="false" hidden="false" ht="12.75" outlineLevel="0" r="84">
      <c r="A84" s="119" t="n">
        <v>40402</v>
      </c>
      <c r="B84" s="0" t="s">
        <v>159</v>
      </c>
      <c r="C84" s="0" t="n">
        <v>10.515</v>
      </c>
      <c r="D84" s="0" t="n">
        <v>304.083</v>
      </c>
      <c r="E84" s="0" t="n">
        <v>30.5</v>
      </c>
      <c r="F84" s="0" t="n">
        <v>6274</v>
      </c>
      <c r="G84" s="0" t="n">
        <v>17.6</v>
      </c>
      <c r="I84" s="120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102.039117267616</v>
      </c>
      <c r="J84" s="121" t="n">
        <f aca="false">I84*20.9/100</f>
        <v>21.3261755089318</v>
      </c>
      <c r="K84" s="82" t="n">
        <f aca="false">($B$9-EXP(52.57-6690.9/(273.15+G84)-4.681*LN(273.15+G84)))*I84/100*0.2095</f>
        <v>212.237278423352</v>
      </c>
      <c r="L84" s="82" t="n">
        <f aca="false">K84/1.33322</f>
        <v>159.191490094172</v>
      </c>
      <c r="M84" s="120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8.0218589722393</v>
      </c>
      <c r="N84" s="120" t="n">
        <f aca="false">M84*31.25</f>
        <v>250.683092882478</v>
      </c>
    </row>
    <row collapsed="false" customFormat="false" customHeight="false" hidden="false" ht="12.75" outlineLevel="0" r="85">
      <c r="A85" s="119" t="n">
        <v>40402</v>
      </c>
      <c r="B85" s="0" t="s">
        <v>160</v>
      </c>
      <c r="C85" s="0" t="n">
        <v>10.682</v>
      </c>
      <c r="D85" s="0" t="n">
        <v>305.675</v>
      </c>
      <c r="E85" s="0" t="n">
        <v>30.44</v>
      </c>
      <c r="F85" s="0" t="n">
        <v>6253</v>
      </c>
      <c r="G85" s="0" t="n">
        <v>17.6</v>
      </c>
      <c r="I85" s="120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102.573199142594</v>
      </c>
      <c r="J85" s="121" t="n">
        <f aca="false">I85*20.9/100</f>
        <v>21.4377986208022</v>
      </c>
      <c r="K85" s="82" t="n">
        <f aca="false">($B$9-EXP(52.57-6690.9/(273.15+G85)-4.681*LN(273.15+G85)))*I85/100*0.2095</f>
        <v>213.348147339468</v>
      </c>
      <c r="L85" s="82" t="n">
        <f aca="false">K85/1.33322</f>
        <v>160.024712605172</v>
      </c>
      <c r="M85" s="120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8.0638461002685</v>
      </c>
      <c r="N85" s="120" t="n">
        <f aca="false">M85*31.25</f>
        <v>251.99519063339</v>
      </c>
    </row>
    <row collapsed="false" customFormat="false" customHeight="false" hidden="false" ht="12.75" outlineLevel="0" r="86">
      <c r="A86" s="119" t="n">
        <v>40402</v>
      </c>
      <c r="B86" s="0" t="s">
        <v>161</v>
      </c>
      <c r="C86" s="0" t="n">
        <v>10.849</v>
      </c>
      <c r="D86" s="0" t="n">
        <v>306.474</v>
      </c>
      <c r="E86" s="0" t="n">
        <v>30.41</v>
      </c>
      <c r="F86" s="0" t="n">
        <v>6264</v>
      </c>
      <c r="G86" s="0" t="n">
        <v>17.6</v>
      </c>
      <c r="I86" s="120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102.841427525891</v>
      </c>
      <c r="J86" s="121" t="n">
        <f aca="false">I86*20.9/100</f>
        <v>21.4938583529111</v>
      </c>
      <c r="K86" s="82" t="n">
        <f aca="false">($B$9-EXP(52.57-6690.9/(273.15+G86)-4.681*LN(273.15+G86)))*I86/100*0.2095</f>
        <v>213.906051637262</v>
      </c>
      <c r="L86" s="82" t="n">
        <f aca="false">K86/1.33322</f>
        <v>160.44317639794</v>
      </c>
      <c r="M86" s="120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8.08493301596095</v>
      </c>
      <c r="N86" s="120" t="n">
        <f aca="false">M86*31.25</f>
        <v>252.65415674878</v>
      </c>
    </row>
    <row collapsed="false" customFormat="false" customHeight="false" hidden="false" ht="12.75" outlineLevel="0" r="87">
      <c r="A87" s="119" t="n">
        <v>40402</v>
      </c>
      <c r="B87" s="0" t="s">
        <v>162</v>
      </c>
      <c r="C87" s="0" t="n">
        <v>11.016</v>
      </c>
      <c r="D87" s="0" t="n">
        <v>306.87</v>
      </c>
      <c r="E87" s="0" t="n">
        <v>30.44</v>
      </c>
      <c r="F87" s="0" t="n">
        <v>6254</v>
      </c>
      <c r="G87" s="0" t="n">
        <v>17.5</v>
      </c>
      <c r="I87" s="120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102.762086937414</v>
      </c>
      <c r="J87" s="121" t="n">
        <f aca="false">I87*20.9/100</f>
        <v>21.4772761699195</v>
      </c>
      <c r="K87" s="82" t="n">
        <f aca="false">($B$9-EXP(52.57-6690.9/(273.15+G87)-4.681*LN(273.15+G87)))*I87/100*0.2095</f>
        <v>213.768341065189</v>
      </c>
      <c r="L87" s="82" t="n">
        <f aca="false">K87/1.33322</f>
        <v>160.33988468909</v>
      </c>
      <c r="M87" s="120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8.0940189744822</v>
      </c>
      <c r="N87" s="120" t="n">
        <f aca="false">M87*31.25</f>
        <v>252.938092952569</v>
      </c>
    </row>
    <row collapsed="false" customFormat="false" customHeight="false" hidden="false" ht="12.75" outlineLevel="0" r="88">
      <c r="A88" s="119" t="n">
        <v>40402</v>
      </c>
      <c r="B88" s="0" t="s">
        <v>163</v>
      </c>
      <c r="C88" s="0" t="n">
        <v>11.183</v>
      </c>
      <c r="D88" s="0" t="n">
        <v>306.87</v>
      </c>
      <c r="E88" s="0" t="n">
        <v>30.44</v>
      </c>
      <c r="F88" s="0" t="n">
        <v>6258</v>
      </c>
      <c r="G88" s="0" t="n">
        <v>17.5</v>
      </c>
      <c r="I88" s="120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102.762086937414</v>
      </c>
      <c r="J88" s="121" t="n">
        <f aca="false">I88*20.9/100</f>
        <v>21.4772761699195</v>
      </c>
      <c r="K88" s="82" t="n">
        <f aca="false">($B$9-EXP(52.57-6690.9/(273.15+G88)-4.681*LN(273.15+G88)))*I88/100*0.2095</f>
        <v>213.768341065189</v>
      </c>
      <c r="L88" s="82" t="n">
        <f aca="false">K88/1.33322</f>
        <v>160.33988468909</v>
      </c>
      <c r="M88" s="120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8.0940189744822</v>
      </c>
      <c r="N88" s="120" t="n">
        <f aca="false">M88*31.25</f>
        <v>252.938092952569</v>
      </c>
    </row>
    <row collapsed="false" customFormat="false" customHeight="false" hidden="false" ht="12.75" outlineLevel="0" r="89">
      <c r="A89" s="119" t="n">
        <v>40402</v>
      </c>
      <c r="B89" s="0" t="s">
        <v>164</v>
      </c>
      <c r="C89" s="0" t="n">
        <v>11.35</v>
      </c>
      <c r="D89" s="0" t="n">
        <v>309.554</v>
      </c>
      <c r="E89" s="0" t="n">
        <v>30.34</v>
      </c>
      <c r="F89" s="0" t="n">
        <v>6257</v>
      </c>
      <c r="G89" s="0" t="n">
        <v>17.5</v>
      </c>
      <c r="I89" s="120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103.660878434653</v>
      </c>
      <c r="J89" s="121" t="n">
        <f aca="false">I89*20.9/100</f>
        <v>21.6651235928424</v>
      </c>
      <c r="K89" s="82" t="n">
        <f aca="false">($B$9-EXP(52.57-6690.9/(273.15+G89)-4.681*LN(273.15+G89)))*I89/100*0.2095</f>
        <v>215.638030296444</v>
      </c>
      <c r="L89" s="82" t="n">
        <f aca="false">K89/1.33322</f>
        <v>161.742270815352</v>
      </c>
      <c r="M89" s="120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8.16481196486963</v>
      </c>
      <c r="N89" s="120" t="n">
        <f aca="false">M89*31.25</f>
        <v>255.150373902176</v>
      </c>
    </row>
    <row collapsed="false" customFormat="false" customHeight="false" hidden="false" ht="12.75" outlineLevel="0" r="90">
      <c r="A90" s="119" t="n">
        <v>40402</v>
      </c>
      <c r="B90" s="0" t="s">
        <v>165</v>
      </c>
      <c r="C90" s="0" t="n">
        <v>11.517</v>
      </c>
      <c r="D90" s="0" t="n">
        <v>307.672</v>
      </c>
      <c r="E90" s="0" t="n">
        <v>30.41</v>
      </c>
      <c r="F90" s="0" t="n">
        <v>6247</v>
      </c>
      <c r="G90" s="0" t="n">
        <v>17.5</v>
      </c>
      <c r="I90" s="120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103.030792654112</v>
      </c>
      <c r="J90" s="121" t="n">
        <f aca="false">I90*20.9/100</f>
        <v>21.5334356647093</v>
      </c>
      <c r="K90" s="82" t="n">
        <f aca="false">($B$9-EXP(52.57-6690.9/(273.15+G90)-4.681*LN(273.15+G90)))*I90/100*0.2095</f>
        <v>214.327309620666</v>
      </c>
      <c r="L90" s="82" t="n">
        <f aca="false">K90/1.33322</f>
        <v>160.759146742973</v>
      </c>
      <c r="M90" s="120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8.11518348402382</v>
      </c>
      <c r="N90" s="120" t="n">
        <f aca="false">M90*31.25</f>
        <v>253.599483875744</v>
      </c>
    </row>
    <row collapsed="false" customFormat="false" customHeight="false" hidden="false" ht="12.75" outlineLevel="0" r="91">
      <c r="A91" s="119" t="n">
        <v>40402</v>
      </c>
      <c r="B91" s="0" t="s">
        <v>166</v>
      </c>
      <c r="C91" s="0" t="n">
        <v>11.683</v>
      </c>
      <c r="D91" s="0" t="n">
        <v>307.94</v>
      </c>
      <c r="E91" s="0" t="n">
        <v>30.4</v>
      </c>
      <c r="F91" s="0" t="n">
        <v>6263</v>
      </c>
      <c r="G91" s="0" t="n">
        <v>17.5</v>
      </c>
      <c r="I91" s="120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103.120538232258</v>
      </c>
      <c r="J91" s="121" t="n">
        <f aca="false">I91*20.9/100</f>
        <v>21.5521924905419</v>
      </c>
      <c r="K91" s="82" t="n">
        <f aca="false">($B$9-EXP(52.57-6690.9/(273.15+G91)-4.681*LN(273.15+G91)))*I91/100*0.2095</f>
        <v>214.514000684754</v>
      </c>
      <c r="L91" s="82" t="n">
        <f aca="false">K91/1.33322</f>
        <v>160.899176943606</v>
      </c>
      <c r="M91" s="120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8.12225226234509</v>
      </c>
      <c r="N91" s="120" t="n">
        <f aca="false">M91*31.25</f>
        <v>253.820383198284</v>
      </c>
    </row>
    <row collapsed="false" customFormat="false" customHeight="false" hidden="false" ht="12.75" outlineLevel="0" r="92">
      <c r="A92" s="119" t="n">
        <v>40402</v>
      </c>
      <c r="B92" s="0" t="s">
        <v>167</v>
      </c>
      <c r="C92" s="0" t="n">
        <v>11.851</v>
      </c>
      <c r="D92" s="0" t="n">
        <v>304.477</v>
      </c>
      <c r="E92" s="0" t="n">
        <v>30.53</v>
      </c>
      <c r="F92" s="0" t="n">
        <v>6263</v>
      </c>
      <c r="G92" s="0" t="n">
        <v>17.5</v>
      </c>
      <c r="I92" s="120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101.960721826991</v>
      </c>
      <c r="J92" s="121" t="n">
        <f aca="false">I92*20.9/100</f>
        <v>21.309790861841</v>
      </c>
      <c r="K92" s="82" t="n">
        <f aca="false">($B$9-EXP(52.57-6690.9/(273.15+G92)-4.681*LN(273.15+G92)))*I92/100*0.2095</f>
        <v>212.101320714123</v>
      </c>
      <c r="L92" s="82" t="n">
        <f aca="false">K92/1.33322</f>
        <v>159.089513144209</v>
      </c>
      <c r="M92" s="120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8.03089973856005</v>
      </c>
      <c r="N92" s="120" t="n">
        <f aca="false">M92*31.25</f>
        <v>250.965616830002</v>
      </c>
    </row>
    <row collapsed="false" customFormat="false" customHeight="false" hidden="false" ht="12.75" outlineLevel="0" r="93">
      <c r="A93" s="119" t="n">
        <v>40402</v>
      </c>
      <c r="B93" s="0" t="s">
        <v>168</v>
      </c>
      <c r="C93" s="0" t="n">
        <v>12.017</v>
      </c>
      <c r="D93" s="0" t="n">
        <v>306.336</v>
      </c>
      <c r="E93" s="0" t="n">
        <v>30.46</v>
      </c>
      <c r="F93" s="0" t="n">
        <v>6244</v>
      </c>
      <c r="G93" s="0" t="n">
        <v>17.5</v>
      </c>
      <c r="I93" s="120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102.583391145686</v>
      </c>
      <c r="J93" s="121" t="n">
        <f aca="false">I93*20.9/100</f>
        <v>21.4399287494484</v>
      </c>
      <c r="K93" s="82" t="n">
        <f aca="false">($B$9-EXP(52.57-6690.9/(273.15+G93)-4.681*LN(273.15+G93)))*I93/100*0.2095</f>
        <v>213.396613474874</v>
      </c>
      <c r="L93" s="82" t="n">
        <f aca="false">K93/1.33322</f>
        <v>160.061065296706</v>
      </c>
      <c r="M93" s="120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8.07994406444475</v>
      </c>
      <c r="N93" s="120" t="n">
        <f aca="false">M93*31.25</f>
        <v>252.498252013898</v>
      </c>
    </row>
    <row collapsed="false" customFormat="false" customHeight="false" hidden="false" ht="12.75" outlineLevel="0" r="94">
      <c r="A94" s="119" t="n">
        <v>40402</v>
      </c>
      <c r="B94" s="0" t="s">
        <v>169</v>
      </c>
      <c r="C94" s="0" t="n">
        <v>12.184</v>
      </c>
      <c r="D94" s="0" t="n">
        <v>307.672</v>
      </c>
      <c r="E94" s="0" t="n">
        <v>30.41</v>
      </c>
      <c r="F94" s="0" t="n">
        <v>6226</v>
      </c>
      <c r="G94" s="0" t="n">
        <v>17.5</v>
      </c>
      <c r="I94" s="120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103.030792654112</v>
      </c>
      <c r="J94" s="121" t="n">
        <f aca="false">I94*20.9/100</f>
        <v>21.5334356647093</v>
      </c>
      <c r="K94" s="82" t="n">
        <f aca="false">($B$9-EXP(52.57-6690.9/(273.15+G94)-4.681*LN(273.15+G94)))*I94/100*0.2095</f>
        <v>214.327309620666</v>
      </c>
      <c r="L94" s="82" t="n">
        <f aca="false">K94/1.33322</f>
        <v>160.759146742973</v>
      </c>
      <c r="M94" s="120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8.11518348402382</v>
      </c>
      <c r="N94" s="120" t="n">
        <f aca="false">M94*31.25</f>
        <v>253.599483875744</v>
      </c>
    </row>
    <row collapsed="false" customFormat="false" customHeight="false" hidden="false" ht="12.75" outlineLevel="0" r="95">
      <c r="A95" s="119" t="n">
        <v>40402</v>
      </c>
      <c r="B95" s="0" t="s">
        <v>170</v>
      </c>
      <c r="C95" s="0" t="n">
        <v>12.351</v>
      </c>
      <c r="D95" s="0" t="n">
        <v>310.495</v>
      </c>
      <c r="E95" s="0" t="n">
        <v>30.35</v>
      </c>
      <c r="F95" s="0" t="n">
        <v>6253</v>
      </c>
      <c r="G95" s="0" t="n">
        <v>17.4</v>
      </c>
      <c r="I95" s="120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103.761417444715</v>
      </c>
      <c r="J95" s="121" t="n">
        <f aca="false">I95*20.9/100</f>
        <v>21.6861362459454</v>
      </c>
      <c r="K95" s="82" t="n">
        <f aca="false">($B$9-EXP(52.57-6690.9/(273.15+G95)-4.681*LN(273.15+G95)))*I95/100*0.2095</f>
        <v>215.874602233451</v>
      </c>
      <c r="L95" s="82" t="n">
        <f aca="false">K95/1.33322</f>
        <v>161.91971485085</v>
      </c>
      <c r="M95" s="120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8.18825014855321</v>
      </c>
      <c r="N95" s="120" t="n">
        <f aca="false">M95*31.25</f>
        <v>255.882817142288</v>
      </c>
    </row>
    <row collapsed="false" customFormat="false" customHeight="false" hidden="false" ht="12.75" outlineLevel="0" r="96">
      <c r="A96" s="119" t="n">
        <v>40402</v>
      </c>
      <c r="B96" s="0" t="s">
        <v>171</v>
      </c>
      <c r="C96" s="0" t="n">
        <v>12.518</v>
      </c>
      <c r="D96" s="0" t="n">
        <v>308.339</v>
      </c>
      <c r="E96" s="0" t="n">
        <v>30.43</v>
      </c>
      <c r="F96" s="0" t="n">
        <v>6236</v>
      </c>
      <c r="G96" s="0" t="n">
        <v>17.4</v>
      </c>
      <c r="I96" s="120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103.04110502942</v>
      </c>
      <c r="J96" s="121" t="n">
        <f aca="false">I96*20.9/100</f>
        <v>21.5355909511488</v>
      </c>
      <c r="K96" s="82" t="n">
        <f aca="false">($B$9-EXP(52.57-6690.9/(273.15+G96)-4.681*LN(273.15+G96)))*I96/100*0.2095</f>
        <v>214.375999381207</v>
      </c>
      <c r="L96" s="82" t="n">
        <f aca="false">K96/1.33322</f>
        <v>160.795667167614</v>
      </c>
      <c r="M96" s="120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8.1314072643021</v>
      </c>
      <c r="N96" s="120" t="n">
        <f aca="false">M96*31.25</f>
        <v>254.106477009441</v>
      </c>
    </row>
    <row collapsed="false" customFormat="false" customHeight="false" hidden="false" ht="12.75" outlineLevel="0" r="97">
      <c r="A97" s="119" t="n">
        <v>40402</v>
      </c>
      <c r="B97" s="0" t="s">
        <v>172</v>
      </c>
      <c r="C97" s="0" t="n">
        <v>12.685</v>
      </c>
      <c r="D97" s="0" t="n">
        <v>309.415</v>
      </c>
      <c r="E97" s="0" t="n">
        <v>30.39</v>
      </c>
      <c r="F97" s="0" t="n">
        <v>6235</v>
      </c>
      <c r="G97" s="0" t="n">
        <v>17.4</v>
      </c>
      <c r="I97" s="120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103.40054945335</v>
      </c>
      <c r="J97" s="121" t="n">
        <f aca="false">I97*20.9/100</f>
        <v>21.6107148357502</v>
      </c>
      <c r="K97" s="82" t="n">
        <f aca="false">($B$9-EXP(52.57-6690.9/(273.15+G97)-4.681*LN(273.15+G97)))*I97/100*0.2095</f>
        <v>215.123819948348</v>
      </c>
      <c r="L97" s="82" t="n">
        <f aca="false">K97/1.33322</f>
        <v>161.356580270584</v>
      </c>
      <c r="M97" s="120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8.15977253657885</v>
      </c>
      <c r="N97" s="120" t="n">
        <f aca="false">M97*31.25</f>
        <v>254.992891768089</v>
      </c>
    </row>
    <row collapsed="false" customFormat="false" customHeight="false" hidden="false" ht="12.75" outlineLevel="0" r="98">
      <c r="A98" s="119" t="n">
        <v>40402</v>
      </c>
      <c r="B98" s="0" t="s">
        <v>173</v>
      </c>
      <c r="C98" s="0" t="n">
        <v>12.852</v>
      </c>
      <c r="D98" s="0" t="n">
        <v>307.268</v>
      </c>
      <c r="E98" s="0" t="n">
        <v>30.47</v>
      </c>
      <c r="F98" s="0" t="n">
        <v>6233</v>
      </c>
      <c r="G98" s="0" t="n">
        <v>17.4</v>
      </c>
      <c r="I98" s="120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102.683076703476</v>
      </c>
      <c r="J98" s="121" t="n">
        <f aca="false">I98*20.9/100</f>
        <v>21.4607630310264</v>
      </c>
      <c r="K98" s="82" t="n">
        <f aca="false">($B$9-EXP(52.57-6690.9/(273.15+G98)-4.681*LN(273.15+G98)))*I98/100*0.2095</f>
        <v>213.631124991911</v>
      </c>
      <c r="L98" s="82" t="n">
        <f aca="false">K98/1.33322</f>
        <v>160.236963885864</v>
      </c>
      <c r="M98" s="120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8.10315374227728</v>
      </c>
      <c r="N98" s="120" t="n">
        <f aca="false">M98*31.25</f>
        <v>253.223554446165</v>
      </c>
    </row>
    <row collapsed="false" customFormat="false" customHeight="false" hidden="false" ht="12.75" outlineLevel="0" r="99">
      <c r="A99" s="119" t="n">
        <v>40402</v>
      </c>
      <c r="B99" s="0" t="s">
        <v>174</v>
      </c>
      <c r="C99" s="0" t="n">
        <v>13.019</v>
      </c>
      <c r="D99" s="0" t="n">
        <v>308.608</v>
      </c>
      <c r="E99" s="0" t="n">
        <v>30.42</v>
      </c>
      <c r="F99" s="0" t="n">
        <v>6231</v>
      </c>
      <c r="G99" s="0" t="n">
        <v>17.4</v>
      </c>
      <c r="I99" s="120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103.130833085215</v>
      </c>
      <c r="J99" s="121" t="n">
        <f aca="false">I99*20.9/100</f>
        <v>21.5543441148099</v>
      </c>
      <c r="K99" s="82" t="n">
        <f aca="false">($B$9-EXP(52.57-6690.9/(273.15+G99)-4.681*LN(273.15+G99)))*I99/100*0.2095</f>
        <v>214.562677713393</v>
      </c>
      <c r="L99" s="82" t="n">
        <f aca="false">K99/1.33322</f>
        <v>160.935687818509</v>
      </c>
      <c r="M99" s="120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8.138488082821</v>
      </c>
      <c r="N99" s="120" t="n">
        <f aca="false">M99*31.25</f>
        <v>254.327752588156</v>
      </c>
    </row>
    <row collapsed="false" customFormat="false" customHeight="false" hidden="false" ht="12.75" outlineLevel="0" r="100">
      <c r="A100" s="119" t="n">
        <v>40402</v>
      </c>
      <c r="B100" s="0" t="s">
        <v>175</v>
      </c>
      <c r="C100" s="0" t="n">
        <v>13.186</v>
      </c>
      <c r="D100" s="0" t="n">
        <v>311.307</v>
      </c>
      <c r="E100" s="0" t="n">
        <v>30.32</v>
      </c>
      <c r="F100" s="0" t="n">
        <v>6233</v>
      </c>
      <c r="G100" s="0" t="n">
        <v>17.4</v>
      </c>
      <c r="I100" s="120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104.033007173325</v>
      </c>
      <c r="J100" s="121" t="n">
        <f aca="false">I100*20.9/100</f>
        <v>21.7428984992249</v>
      </c>
      <c r="K100" s="82" t="n">
        <f aca="false">($B$9-EXP(52.57-6690.9/(273.15+G100)-4.681*LN(273.15+G100)))*I100/100*0.2095</f>
        <v>216.439641976336</v>
      </c>
      <c r="L100" s="82" t="n">
        <f aca="false">K100/1.33322</f>
        <v>162.34353068236</v>
      </c>
      <c r="M100" s="120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8.20968243707047</v>
      </c>
      <c r="N100" s="120" t="n">
        <f aca="false">M100*31.25</f>
        <v>256.552576158452</v>
      </c>
    </row>
    <row collapsed="false" customFormat="false" customHeight="false" hidden="false" ht="12.75" outlineLevel="0" r="101">
      <c r="A101" s="119" t="n">
        <v>40402</v>
      </c>
      <c r="B101" s="0" t="s">
        <v>176</v>
      </c>
      <c r="C101" s="0" t="n">
        <v>13.353</v>
      </c>
      <c r="D101" s="0" t="n">
        <v>312.94</v>
      </c>
      <c r="E101" s="0" t="n">
        <v>30.26</v>
      </c>
      <c r="F101" s="0" t="n">
        <v>6239</v>
      </c>
      <c r="G101" s="0" t="n">
        <v>17.4</v>
      </c>
      <c r="I101" s="120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104.578614342531</v>
      </c>
      <c r="J101" s="121" t="n">
        <f aca="false">I101*20.9/100</f>
        <v>21.8569303975889</v>
      </c>
      <c r="K101" s="82" t="n">
        <f aca="false">($B$9-EXP(52.57-6690.9/(273.15+G101)-4.681*LN(273.15+G101)))*I101/100*0.2095</f>
        <v>217.57477229287</v>
      </c>
      <c r="L101" s="82" t="n">
        <f aca="false">K101/1.33322</f>
        <v>163.19495079047</v>
      </c>
      <c r="M101" s="120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8.25273859507528</v>
      </c>
      <c r="N101" s="120" t="n">
        <f aca="false">M101*31.25</f>
        <v>257.898081096103</v>
      </c>
    </row>
    <row collapsed="false" customFormat="false" customHeight="false" hidden="false" ht="12.75" outlineLevel="0" r="102">
      <c r="A102" s="119" t="n">
        <v>40402</v>
      </c>
      <c r="B102" s="0" t="s">
        <v>177</v>
      </c>
      <c r="C102" s="0" t="n">
        <v>13.52</v>
      </c>
      <c r="D102" s="0" t="n">
        <v>310.765</v>
      </c>
      <c r="E102" s="0" t="n">
        <v>30.34</v>
      </c>
      <c r="F102" s="0" t="n">
        <v>6224</v>
      </c>
      <c r="G102" s="0" t="n">
        <v>17.4</v>
      </c>
      <c r="I102" s="120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103.851857754616</v>
      </c>
      <c r="J102" s="121" t="n">
        <f aca="false">I102*20.9/100</f>
        <v>21.7050382707147</v>
      </c>
      <c r="K102" s="82" t="n">
        <f aca="false">($B$9-EXP(52.57-6690.9/(273.15+G102)-4.681*LN(273.15+G102)))*I102/100*0.2095</f>
        <v>216.062762403257</v>
      </c>
      <c r="L102" s="82" t="n">
        <f aca="false">K102/1.33322</f>
        <v>162.060846974436</v>
      </c>
      <c r="M102" s="120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8.19538717404129</v>
      </c>
      <c r="N102" s="120" t="n">
        <f aca="false">M102*31.25</f>
        <v>256.10584918879</v>
      </c>
    </row>
    <row collapsed="false" customFormat="false" customHeight="false" hidden="false" ht="12.75" outlineLevel="0" r="103">
      <c r="A103" s="119" t="n">
        <v>40402</v>
      </c>
      <c r="B103" s="0" t="s">
        <v>178</v>
      </c>
      <c r="C103" s="0" t="n">
        <v>13.686</v>
      </c>
      <c r="D103" s="0" t="n">
        <v>308.877</v>
      </c>
      <c r="E103" s="0" t="n">
        <v>30.41</v>
      </c>
      <c r="F103" s="0" t="n">
        <v>6227</v>
      </c>
      <c r="G103" s="0" t="n">
        <v>17.4</v>
      </c>
      <c r="I103" s="120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103.220649763358</v>
      </c>
      <c r="J103" s="121" t="n">
        <f aca="false">I103*20.9/100</f>
        <v>21.5731158005418</v>
      </c>
      <c r="K103" s="82" t="n">
        <f aca="false">($B$9-EXP(52.57-6690.9/(273.15+G103)-4.681*LN(273.15+G103)))*I103/100*0.2095</f>
        <v>214.749540423498</v>
      </c>
      <c r="L103" s="82" t="n">
        <f aca="false">K103/1.33322</f>
        <v>161.075846764598</v>
      </c>
      <c r="M103" s="120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8.1455758949024</v>
      </c>
      <c r="N103" s="120" t="n">
        <f aca="false">M103*31.25</f>
        <v>254.5492467157</v>
      </c>
    </row>
    <row collapsed="false" customFormat="false" customHeight="false" hidden="false" ht="12.75" outlineLevel="0" r="104">
      <c r="A104" s="119" t="n">
        <v>40402</v>
      </c>
      <c r="B104" s="0" t="s">
        <v>179</v>
      </c>
      <c r="C104" s="0" t="n">
        <v>13.853</v>
      </c>
      <c r="D104" s="0" t="n">
        <v>309.824</v>
      </c>
      <c r="E104" s="0" t="n">
        <v>30.33</v>
      </c>
      <c r="F104" s="0" t="n">
        <v>6219</v>
      </c>
      <c r="G104" s="0" t="n">
        <v>17.5</v>
      </c>
      <c r="I104" s="120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103.751247351381</v>
      </c>
      <c r="J104" s="121" t="n">
        <f aca="false">I104*20.9/100</f>
        <v>21.6840106964386</v>
      </c>
      <c r="K104" s="82" t="n">
        <f aca="false">($B$9-EXP(52.57-6690.9/(273.15+G104)-4.681*LN(273.15+G104)))*I104/100*0.2095</f>
        <v>215.826018045512</v>
      </c>
      <c r="L104" s="82" t="n">
        <f aca="false">K104/1.33322</f>
        <v>161.883273612391</v>
      </c>
      <c r="M104" s="120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8.17192984023107</v>
      </c>
      <c r="N104" s="120" t="n">
        <f aca="false">M104*31.25</f>
        <v>255.372807507221</v>
      </c>
    </row>
    <row collapsed="false" customFormat="false" customHeight="false" hidden="false" ht="12.75" outlineLevel="0" r="105">
      <c r="A105" s="119" t="n">
        <v>40402</v>
      </c>
      <c r="B105" s="0" t="s">
        <v>180</v>
      </c>
      <c r="C105" s="0" t="n">
        <v>14.02</v>
      </c>
      <c r="D105" s="0" t="n">
        <v>308.746</v>
      </c>
      <c r="E105" s="0" t="n">
        <v>30.37</v>
      </c>
      <c r="F105" s="0" t="n">
        <v>6227</v>
      </c>
      <c r="G105" s="0" t="n">
        <v>17.5</v>
      </c>
      <c r="I105" s="120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103.390307616862</v>
      </c>
      <c r="J105" s="121" t="n">
        <f aca="false">I105*20.9/100</f>
        <v>21.6085742919242</v>
      </c>
      <c r="K105" s="82" t="n">
        <f aca="false">($B$9-EXP(52.57-6690.9/(273.15+G105)-4.681*LN(273.15+G105)))*I105/100*0.2095</f>
        <v>215.075181909617</v>
      </c>
      <c r="L105" s="82" t="n">
        <f aca="false">K105/1.33322</f>
        <v>161.320098640597</v>
      </c>
      <c r="M105" s="120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8.14350055130841</v>
      </c>
      <c r="N105" s="120" t="n">
        <f aca="false">M105*31.25</f>
        <v>254.484392228388</v>
      </c>
    </row>
    <row collapsed="false" customFormat="false" customHeight="false" hidden="false" ht="12.75" outlineLevel="0" r="106">
      <c r="A106" s="119" t="n">
        <v>40402</v>
      </c>
      <c r="B106" s="0" t="s">
        <v>181</v>
      </c>
      <c r="C106" s="0" t="n">
        <v>14.187</v>
      </c>
      <c r="D106" s="0" t="n">
        <v>310.094</v>
      </c>
      <c r="E106" s="0" t="n">
        <v>30.32</v>
      </c>
      <c r="F106" s="0" t="n">
        <v>6220</v>
      </c>
      <c r="G106" s="0" t="n">
        <v>17.5</v>
      </c>
      <c r="I106" s="120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103.841705786436</v>
      </c>
      <c r="J106" s="121" t="n">
        <f aca="false">I106*20.9/100</f>
        <v>21.7029165093652</v>
      </c>
      <c r="K106" s="82" t="n">
        <f aca="false">($B$9-EXP(52.57-6690.9/(273.15+G106)-4.681*LN(273.15+G106)))*I106/100*0.2095</f>
        <v>216.014192012911</v>
      </c>
      <c r="L106" s="82" t="n">
        <f aca="false">K106/1.33322</f>
        <v>162.02441608505</v>
      </c>
      <c r="M106" s="120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8.1790547664715</v>
      </c>
      <c r="N106" s="120" t="n">
        <f aca="false">M106*31.25</f>
        <v>255.595461452234</v>
      </c>
    </row>
    <row collapsed="false" customFormat="false" customHeight="false" hidden="false" ht="12.75" outlineLevel="0" r="107">
      <c r="A107" s="119" t="n">
        <v>40402</v>
      </c>
      <c r="B107" s="0" t="s">
        <v>182</v>
      </c>
      <c r="C107" s="0" t="n">
        <v>14.354</v>
      </c>
      <c r="D107" s="0" t="n">
        <v>310.364</v>
      </c>
      <c r="E107" s="0" t="n">
        <v>30.31</v>
      </c>
      <c r="F107" s="0" t="n">
        <v>6215</v>
      </c>
      <c r="G107" s="0" t="n">
        <v>17.5</v>
      </c>
      <c r="I107" s="120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103.932253857845</v>
      </c>
      <c r="J107" s="121" t="n">
        <f aca="false">I107*20.9/100</f>
        <v>21.7218410562895</v>
      </c>
      <c r="K107" s="82" t="n">
        <f aca="false">($B$9-EXP(52.57-6690.9/(273.15+G107)-4.681*LN(273.15+G107)))*I107/100*0.2095</f>
        <v>216.20255244416</v>
      </c>
      <c r="L107" s="82" t="n">
        <f aca="false">K107/1.33322</f>
        <v>162.165698417485</v>
      </c>
      <c r="M107" s="120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8.18618675288715</v>
      </c>
      <c r="N107" s="120" t="n">
        <f aca="false">M107*31.25</f>
        <v>255.818336027723</v>
      </c>
    </row>
    <row collapsed="false" customFormat="false" customHeight="false" hidden="false" ht="12.75" outlineLevel="0" r="108">
      <c r="A108" s="119" t="n">
        <v>40402</v>
      </c>
      <c r="B108" s="0" t="s">
        <v>183</v>
      </c>
      <c r="C108" s="0" t="n">
        <v>14.521</v>
      </c>
      <c r="D108" s="0" t="n">
        <v>311.992</v>
      </c>
      <c r="E108" s="0" t="n">
        <v>30.25</v>
      </c>
      <c r="F108" s="0" t="n">
        <v>6201</v>
      </c>
      <c r="G108" s="0" t="n">
        <v>17.5</v>
      </c>
      <c r="I108" s="120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104.477431281726</v>
      </c>
      <c r="J108" s="121" t="n">
        <f aca="false">I108*20.9/100</f>
        <v>21.8357831378807</v>
      </c>
      <c r="K108" s="82" t="n">
        <f aca="false">($B$9-EXP(52.57-6690.9/(273.15+G108)-4.681*LN(273.15+G108)))*I108/100*0.2095</f>
        <v>217.336644568625</v>
      </c>
      <c r="L108" s="82" t="n">
        <f aca="false">K108/1.33322</f>
        <v>163.016339815353</v>
      </c>
      <c r="M108" s="120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8.2291274574297</v>
      </c>
      <c r="N108" s="120" t="n">
        <f aca="false">M108*31.25</f>
        <v>257.160233044678</v>
      </c>
    </row>
    <row collapsed="false" customFormat="false" customHeight="false" hidden="false" ht="12.75" outlineLevel="0" r="109">
      <c r="A109" s="119" t="n">
        <v>40402</v>
      </c>
      <c r="B109" s="0" t="s">
        <v>184</v>
      </c>
      <c r="C109" s="0" t="n">
        <v>14.688</v>
      </c>
      <c r="D109" s="0" t="n">
        <v>312.81</v>
      </c>
      <c r="E109" s="0" t="n">
        <v>30.22</v>
      </c>
      <c r="F109" s="0" t="n">
        <v>6211</v>
      </c>
      <c r="G109" s="0" t="n">
        <v>17.5</v>
      </c>
      <c r="I109" s="120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104.751239699489</v>
      </c>
      <c r="J109" s="121" t="n">
        <f aca="false">I109*20.9/100</f>
        <v>21.8930090971933</v>
      </c>
      <c r="K109" s="82" t="n">
        <f aca="false">($B$9-EXP(52.57-6690.9/(273.15+G109)-4.681*LN(273.15+G109)))*I109/100*0.2095</f>
        <v>217.906227894337</v>
      </c>
      <c r="L109" s="82" t="n">
        <f aca="false">K109/1.33322</f>
        <v>163.443563623661</v>
      </c>
      <c r="M109" s="120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8.25069387939326</v>
      </c>
      <c r="N109" s="120" t="n">
        <f aca="false">M109*31.25</f>
        <v>257.83418373104</v>
      </c>
    </row>
    <row collapsed="false" customFormat="false" customHeight="false" hidden="false" ht="12.75" outlineLevel="0" r="110">
      <c r="A110" s="119" t="n">
        <v>40402</v>
      </c>
      <c r="B110" s="0" t="s">
        <v>185</v>
      </c>
      <c r="C110" s="0" t="n">
        <v>14.855</v>
      </c>
      <c r="D110" s="0" t="n">
        <v>311.992</v>
      </c>
      <c r="E110" s="0" t="n">
        <v>30.25</v>
      </c>
      <c r="F110" s="0" t="n">
        <v>6193</v>
      </c>
      <c r="G110" s="0" t="n">
        <v>17.5</v>
      </c>
      <c r="I110" s="120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104.477431281726</v>
      </c>
      <c r="J110" s="121" t="n">
        <f aca="false">I110*20.9/100</f>
        <v>21.8357831378807</v>
      </c>
      <c r="K110" s="82" t="n">
        <f aca="false">($B$9-EXP(52.57-6690.9/(273.15+G110)-4.681*LN(273.15+G110)))*I110/100*0.2095</f>
        <v>217.336644568625</v>
      </c>
      <c r="L110" s="82" t="n">
        <f aca="false">K110/1.33322</f>
        <v>163.016339815353</v>
      </c>
      <c r="M110" s="120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8.2291274574297</v>
      </c>
      <c r="N110" s="120" t="n">
        <f aca="false">M110*31.25</f>
        <v>257.160233044678</v>
      </c>
    </row>
    <row collapsed="false" customFormat="false" customHeight="false" hidden="false" ht="12.75" outlineLevel="0" r="111">
      <c r="A111" s="119" t="n">
        <v>40402</v>
      </c>
      <c r="B111" s="0" t="s">
        <v>186</v>
      </c>
      <c r="C111" s="0" t="n">
        <v>15.021</v>
      </c>
      <c r="D111" s="0" t="n">
        <v>313.356</v>
      </c>
      <c r="E111" s="0" t="n">
        <v>30.2</v>
      </c>
      <c r="F111" s="0" t="n">
        <v>6194</v>
      </c>
      <c r="G111" s="0" t="n">
        <v>17.5</v>
      </c>
      <c r="I111" s="120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104.934232577805</v>
      </c>
      <c r="J111" s="121" t="n">
        <f aca="false">I111*20.9/100</f>
        <v>21.9312546087612</v>
      </c>
      <c r="K111" s="82" t="n">
        <f aca="false">($B$9-EXP(52.57-6690.9/(273.15+G111)-4.681*LN(273.15+G111)))*I111/100*0.2095</f>
        <v>218.286894394893</v>
      </c>
      <c r="L111" s="82" t="n">
        <f aca="false">K111/1.33322</f>
        <v>163.72908776863</v>
      </c>
      <c r="M111" s="120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8.26510724791684</v>
      </c>
      <c r="N111" s="120" t="n">
        <f aca="false">M111*31.25</f>
        <v>258.284601497401</v>
      </c>
    </row>
    <row collapsed="false" customFormat="false" customHeight="false" hidden="false" ht="12.75" outlineLevel="0" r="112">
      <c r="A112" s="119" t="n">
        <v>40402</v>
      </c>
      <c r="B112" s="0" t="s">
        <v>187</v>
      </c>
      <c r="C112" s="0" t="n">
        <v>15.189</v>
      </c>
      <c r="D112" s="0" t="n">
        <v>313.63</v>
      </c>
      <c r="E112" s="0" t="n">
        <v>30.19</v>
      </c>
      <c r="F112" s="0" t="n">
        <v>6191</v>
      </c>
      <c r="G112" s="0" t="n">
        <v>17.5</v>
      </c>
      <c r="I112" s="120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105.025865556944</v>
      </c>
      <c r="J112" s="121" t="n">
        <f aca="false">I112*20.9/100</f>
        <v>21.9504059014012</v>
      </c>
      <c r="K112" s="82" t="n">
        <f aca="false">($B$9-EXP(52.57-6690.9/(273.15+G112)-4.681*LN(273.15+G112)))*I112/100*0.2095</f>
        <v>218.477511679157</v>
      </c>
      <c r="L112" s="82" t="n">
        <f aca="false">K112/1.33322</f>
        <v>163.872062884713</v>
      </c>
      <c r="M112" s="120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8.27232468670134</v>
      </c>
      <c r="N112" s="120" t="n">
        <f aca="false">M112*31.25</f>
        <v>258.510146459417</v>
      </c>
    </row>
    <row collapsed="false" customFormat="false" customHeight="false" hidden="false" ht="12.75" outlineLevel="0" r="113">
      <c r="A113" s="119" t="n">
        <v>40402</v>
      </c>
      <c r="B113" s="0" t="s">
        <v>188</v>
      </c>
      <c r="C113" s="0" t="n">
        <v>15.355</v>
      </c>
      <c r="D113" s="0" t="n">
        <v>313.63</v>
      </c>
      <c r="E113" s="0" t="n">
        <v>30.19</v>
      </c>
      <c r="F113" s="0" t="n">
        <v>6200</v>
      </c>
      <c r="G113" s="0" t="n">
        <v>17.5</v>
      </c>
      <c r="I113" s="120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105.025865556944</v>
      </c>
      <c r="J113" s="121" t="n">
        <f aca="false">I113*20.9/100</f>
        <v>21.9504059014012</v>
      </c>
      <c r="K113" s="82" t="n">
        <f aca="false">($B$9-EXP(52.57-6690.9/(273.15+G113)-4.681*LN(273.15+G113)))*I113/100*0.2095</f>
        <v>218.477511679157</v>
      </c>
      <c r="L113" s="82" t="n">
        <f aca="false">K113/1.33322</f>
        <v>163.872062884713</v>
      </c>
      <c r="M113" s="120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8.27232468670134</v>
      </c>
      <c r="N113" s="120" t="n">
        <f aca="false">M113*31.25</f>
        <v>258.510146459417</v>
      </c>
    </row>
    <row collapsed="false" customFormat="false" customHeight="false" hidden="false" ht="12.75" outlineLevel="0" r="114">
      <c r="A114" s="119" t="n">
        <v>40402</v>
      </c>
      <c r="B114" s="0" t="s">
        <v>189</v>
      </c>
      <c r="C114" s="0" t="n">
        <v>15.522</v>
      </c>
      <c r="D114" s="0" t="n">
        <v>315.553</v>
      </c>
      <c r="E114" s="0" t="n">
        <v>30.12</v>
      </c>
      <c r="F114" s="0" t="n">
        <v>6194</v>
      </c>
      <c r="G114" s="0" t="n">
        <v>17.5</v>
      </c>
      <c r="I114" s="120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105.66985641393</v>
      </c>
      <c r="J114" s="121" t="n">
        <f aca="false">I114*20.9/100</f>
        <v>22.0849999905113</v>
      </c>
      <c r="K114" s="82" t="n">
        <f aca="false">($B$9-EXP(52.57-6690.9/(273.15+G114)-4.681*LN(273.15+G114)))*I114/100*0.2095</f>
        <v>219.817158053242</v>
      </c>
      <c r="L114" s="82" t="n">
        <f aca="false">K114/1.33322</f>
        <v>164.876883074993</v>
      </c>
      <c r="M114" s="120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8.32304839591342</v>
      </c>
      <c r="N114" s="120" t="n">
        <f aca="false">M114*31.25</f>
        <v>260.095262372294</v>
      </c>
    </row>
    <row collapsed="false" customFormat="false" customHeight="false" hidden="false" ht="12.75" outlineLevel="0" r="115">
      <c r="A115" s="119" t="n">
        <v>40402</v>
      </c>
      <c r="B115" s="0" t="s">
        <v>190</v>
      </c>
      <c r="C115" s="0" t="n">
        <v>15.689</v>
      </c>
      <c r="D115" s="0" t="n">
        <v>311.992</v>
      </c>
      <c r="E115" s="0" t="n">
        <v>30.25</v>
      </c>
      <c r="F115" s="0" t="n">
        <v>6191</v>
      </c>
      <c r="G115" s="0" t="n">
        <v>17.5</v>
      </c>
      <c r="I115" s="120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104.477431281726</v>
      </c>
      <c r="J115" s="121" t="n">
        <f aca="false">I115*20.9/100</f>
        <v>21.8357831378807</v>
      </c>
      <c r="K115" s="82" t="n">
        <f aca="false">($B$9-EXP(52.57-6690.9/(273.15+G115)-4.681*LN(273.15+G115)))*I115/100*0.2095</f>
        <v>217.336644568625</v>
      </c>
      <c r="L115" s="82" t="n">
        <f aca="false">K115/1.33322</f>
        <v>163.016339815353</v>
      </c>
      <c r="M115" s="120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8.2291274574297</v>
      </c>
      <c r="N115" s="120" t="n">
        <f aca="false">M115*31.25</f>
        <v>257.160233044678</v>
      </c>
    </row>
    <row collapsed="false" customFormat="false" customHeight="false" hidden="false" ht="12.75" outlineLevel="0" r="116">
      <c r="A116" s="119" t="n">
        <v>40402</v>
      </c>
      <c r="B116" s="0" t="s">
        <v>191</v>
      </c>
      <c r="C116" s="0" t="n">
        <v>15.856</v>
      </c>
      <c r="D116" s="0" t="n">
        <v>313.083</v>
      </c>
      <c r="E116" s="0" t="n">
        <v>30.21</v>
      </c>
      <c r="F116" s="0" t="n">
        <v>6180</v>
      </c>
      <c r="G116" s="0" t="n">
        <v>17.5</v>
      </c>
      <c r="I116" s="120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104.842690665385</v>
      </c>
      <c r="J116" s="121" t="n">
        <f aca="false">I116*20.9/100</f>
        <v>21.9121223490655</v>
      </c>
      <c r="K116" s="82" t="n">
        <f aca="false">($B$9-EXP(52.57-6690.9/(273.15+G116)-4.681*LN(273.15+G116)))*I116/100*0.2095</f>
        <v>218.096466549964</v>
      </c>
      <c r="L116" s="82" t="n">
        <f aca="false">K116/1.33322</f>
        <v>163.586254744126</v>
      </c>
      <c r="M116" s="120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8.25789698196987</v>
      </c>
      <c r="N116" s="120" t="n">
        <f aca="false">M116*31.25</f>
        <v>258.059280686558</v>
      </c>
    </row>
    <row collapsed="false" customFormat="false" customHeight="false" hidden="false" ht="12.75" outlineLevel="0" r="117">
      <c r="A117" s="119" t="n">
        <v>40402</v>
      </c>
      <c r="B117" s="0" t="s">
        <v>192</v>
      </c>
      <c r="C117" s="0" t="n">
        <v>16.023</v>
      </c>
      <c r="D117" s="0" t="n">
        <v>312.81</v>
      </c>
      <c r="E117" s="0" t="n">
        <v>30.22</v>
      </c>
      <c r="F117" s="0" t="n">
        <v>6175</v>
      </c>
      <c r="G117" s="0" t="n">
        <v>17.5</v>
      </c>
      <c r="I117" s="120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104.751239699489</v>
      </c>
      <c r="J117" s="121" t="n">
        <f aca="false">I117*20.9/100</f>
        <v>21.8930090971933</v>
      </c>
      <c r="K117" s="82" t="n">
        <f aca="false">($B$9-EXP(52.57-6690.9/(273.15+G117)-4.681*LN(273.15+G117)))*I117/100*0.2095</f>
        <v>217.906227894337</v>
      </c>
      <c r="L117" s="82" t="n">
        <f aca="false">K117/1.33322</f>
        <v>163.443563623661</v>
      </c>
      <c r="M117" s="120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8.25069387939326</v>
      </c>
      <c r="N117" s="120" t="n">
        <f aca="false">M117*31.25</f>
        <v>257.83418373104</v>
      </c>
    </row>
    <row collapsed="false" customFormat="false" customHeight="false" hidden="false" ht="12.75" outlineLevel="0" r="118">
      <c r="A118" s="119" t="n">
        <v>40402</v>
      </c>
      <c r="B118" s="0" t="s">
        <v>193</v>
      </c>
      <c r="C118" s="0" t="n">
        <v>16.19</v>
      </c>
      <c r="D118" s="0" t="n">
        <v>312.409</v>
      </c>
      <c r="E118" s="0" t="n">
        <v>30.19</v>
      </c>
      <c r="F118" s="0" t="n">
        <v>6174</v>
      </c>
      <c r="G118" s="0" t="n">
        <v>17.6</v>
      </c>
      <c r="I118" s="120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104.832956182847</v>
      </c>
      <c r="J118" s="121" t="n">
        <f aca="false">I118*20.9/100</f>
        <v>21.910087842215</v>
      </c>
      <c r="K118" s="82" t="n">
        <f aca="false">($B$9-EXP(52.57-6690.9/(273.15+G118)-4.681*LN(273.15+G118)))*I118/100*0.2095</f>
        <v>218.048351505909</v>
      </c>
      <c r="L118" s="82" t="n">
        <f aca="false">K118/1.33322</f>
        <v>163.55016539349</v>
      </c>
      <c r="M118" s="120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8.24149809073885</v>
      </c>
      <c r="N118" s="120" t="n">
        <f aca="false">M118*31.25</f>
        <v>257.546815335589</v>
      </c>
    </row>
    <row collapsed="false" customFormat="false" customHeight="false" hidden="false" ht="12.75" outlineLevel="0" r="119">
      <c r="A119" s="119" t="n">
        <v>40402</v>
      </c>
      <c r="B119" s="0" t="s">
        <v>194</v>
      </c>
      <c r="C119" s="0" t="n">
        <v>16.357</v>
      </c>
      <c r="D119" s="0" t="n">
        <v>314.325</v>
      </c>
      <c r="E119" s="0" t="n">
        <v>30.12</v>
      </c>
      <c r="F119" s="0" t="n">
        <v>6174</v>
      </c>
      <c r="G119" s="0" t="n">
        <v>17.6</v>
      </c>
      <c r="I119" s="120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105.47580294319</v>
      </c>
      <c r="J119" s="121" t="n">
        <f aca="false">I119*20.9/100</f>
        <v>22.0444428151268</v>
      </c>
      <c r="K119" s="82" t="n">
        <f aca="false">($B$9-EXP(52.57-6690.9/(273.15+G119)-4.681*LN(273.15+G119)))*I119/100*0.2095</f>
        <v>219.385447028803</v>
      </c>
      <c r="L119" s="82" t="n">
        <f aca="false">K119/1.33322</f>
        <v>164.553072282746</v>
      </c>
      <c r="M119" s="120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8.29203582754339</v>
      </c>
      <c r="N119" s="120" t="n">
        <f aca="false">M119*31.25</f>
        <v>259.126119610731</v>
      </c>
    </row>
    <row collapsed="false" customFormat="false" customHeight="false" hidden="false" ht="12.75" outlineLevel="0" r="120">
      <c r="A120" s="119" t="n">
        <v>40402</v>
      </c>
      <c r="B120" s="0" t="s">
        <v>195</v>
      </c>
      <c r="C120" s="0" t="n">
        <v>16.524</v>
      </c>
      <c r="D120" s="0" t="n">
        <v>312.409</v>
      </c>
      <c r="E120" s="0" t="n">
        <v>30.19</v>
      </c>
      <c r="F120" s="0" t="n">
        <v>6175</v>
      </c>
      <c r="G120" s="0" t="n">
        <v>17.6</v>
      </c>
      <c r="I120" s="120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104.832956182847</v>
      </c>
      <c r="J120" s="121" t="n">
        <f aca="false">I120*20.9/100</f>
        <v>21.910087842215</v>
      </c>
      <c r="K120" s="82" t="n">
        <f aca="false">($B$9-EXP(52.57-6690.9/(273.15+G120)-4.681*LN(273.15+G120)))*I120/100*0.2095</f>
        <v>218.048351505909</v>
      </c>
      <c r="L120" s="82" t="n">
        <f aca="false">K120/1.33322</f>
        <v>163.55016539349</v>
      </c>
      <c r="M120" s="120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8.24149809073885</v>
      </c>
      <c r="N120" s="120" t="n">
        <f aca="false">M120*31.25</f>
        <v>257.546815335589</v>
      </c>
    </row>
    <row collapsed="false" customFormat="false" customHeight="false" hidden="false" ht="12.75" outlineLevel="0" r="121">
      <c r="A121" s="119" t="n">
        <v>40402</v>
      </c>
      <c r="B121" s="0" t="s">
        <v>196</v>
      </c>
      <c r="C121" s="0" t="n">
        <v>16.691</v>
      </c>
      <c r="D121" s="0" t="n">
        <v>315.701</v>
      </c>
      <c r="E121" s="0" t="n">
        <v>30.07</v>
      </c>
      <c r="F121" s="0" t="n">
        <v>6157</v>
      </c>
      <c r="G121" s="0" t="n">
        <v>17.6</v>
      </c>
      <c r="I121" s="120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105.937732919097</v>
      </c>
      <c r="J121" s="121" t="n">
        <f aca="false">I121*20.9/100</f>
        <v>22.1409861800912</v>
      </c>
      <c r="K121" s="82" t="n">
        <f aca="false">($B$9-EXP(52.57-6690.9/(273.15+G121)-4.681*LN(273.15+G121)))*I121/100*0.2095</f>
        <v>220.346242883704</v>
      </c>
      <c r="L121" s="82" t="n">
        <f aca="false">K121/1.33322</f>
        <v>165.273730429865</v>
      </c>
      <c r="M121" s="120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8.32835069600752</v>
      </c>
      <c r="N121" s="120" t="n">
        <f aca="false">M121*31.25</f>
        <v>260.260959250235</v>
      </c>
    </row>
    <row collapsed="false" customFormat="false" customHeight="false" hidden="false" ht="12.75" outlineLevel="0" r="122">
      <c r="A122" s="119" t="n">
        <v>40402</v>
      </c>
      <c r="B122" s="0" t="s">
        <v>197</v>
      </c>
      <c r="C122" s="0" t="n">
        <v>16.858</v>
      </c>
      <c r="D122" s="0" t="n">
        <v>313.228</v>
      </c>
      <c r="E122" s="0" t="n">
        <v>30.16</v>
      </c>
      <c r="F122" s="0" t="n">
        <v>6169</v>
      </c>
      <c r="G122" s="0" t="n">
        <v>17.6</v>
      </c>
      <c r="I122" s="120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105.107913376588</v>
      </c>
      <c r="J122" s="121" t="n">
        <f aca="false">I122*20.9/100</f>
        <v>21.9675538957068</v>
      </c>
      <c r="K122" s="82" t="n">
        <f aca="false">($B$9-EXP(52.57-6690.9/(273.15+G122)-4.681*LN(273.15+G122)))*I122/100*0.2095</f>
        <v>218.620251460016</v>
      </c>
      <c r="L122" s="82" t="n">
        <f aca="false">K122/1.33322</f>
        <v>163.979126820792</v>
      </c>
      <c r="M122" s="120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8.26311399541008</v>
      </c>
      <c r="N122" s="120" t="n">
        <f aca="false">M122*31.25</f>
        <v>258.222312356565</v>
      </c>
    </row>
    <row collapsed="false" customFormat="false" customHeight="false" hidden="false" ht="12.75" outlineLevel="0" r="123">
      <c r="A123" s="119" t="n">
        <v>40402</v>
      </c>
      <c r="B123" s="0" t="s">
        <v>198</v>
      </c>
      <c r="C123" s="0" t="n">
        <v>17.024</v>
      </c>
      <c r="D123" s="0" t="n">
        <v>317.362</v>
      </c>
      <c r="E123" s="0" t="n">
        <v>30.01</v>
      </c>
      <c r="F123" s="0" t="n">
        <v>6160</v>
      </c>
      <c r="G123" s="0" t="n">
        <v>17.6</v>
      </c>
      <c r="I123" s="120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106.495102131182</v>
      </c>
      <c r="J123" s="121" t="n">
        <f aca="false">I123*20.9/100</f>
        <v>22.2574763454171</v>
      </c>
      <c r="K123" s="82" t="n">
        <f aca="false">($B$9-EXP(52.57-6690.9/(273.15+G123)-4.681*LN(273.15+G123)))*I123/100*0.2095</f>
        <v>221.505548528615</v>
      </c>
      <c r="L123" s="82" t="n">
        <f aca="false">K123/1.33322</f>
        <v>166.143283575565</v>
      </c>
      <c r="M123" s="120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8.37216857031442</v>
      </c>
      <c r="N123" s="120" t="n">
        <f aca="false">M123*31.25</f>
        <v>261.630267822326</v>
      </c>
    </row>
    <row collapsed="false" customFormat="false" customHeight="false" hidden="false" ht="12.75" outlineLevel="0" r="124">
      <c r="A124" s="119" t="n">
        <v>40402</v>
      </c>
      <c r="B124" s="0" t="s">
        <v>199</v>
      </c>
      <c r="C124" s="0" t="n">
        <v>17.191</v>
      </c>
      <c r="D124" s="0" t="n">
        <v>316.254</v>
      </c>
      <c r="E124" s="0" t="n">
        <v>30.05</v>
      </c>
      <c r="F124" s="0" t="n">
        <v>6158</v>
      </c>
      <c r="G124" s="0" t="n">
        <v>17.6</v>
      </c>
      <c r="I124" s="120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106.123151422156</v>
      </c>
      <c r="J124" s="121" t="n">
        <f aca="false">I124*20.9/100</f>
        <v>22.1797386472306</v>
      </c>
      <c r="K124" s="82" t="n">
        <f aca="false">($B$9-EXP(52.57-6690.9/(273.15+G124)-4.681*LN(273.15+G124)))*I124/100*0.2095</f>
        <v>220.731905946189</v>
      </c>
      <c r="L124" s="82" t="n">
        <f aca="false">K124/1.33322</f>
        <v>165.563002314839</v>
      </c>
      <c r="M124" s="120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8.34292746932952</v>
      </c>
      <c r="N124" s="120" t="n">
        <f aca="false">M124*31.25</f>
        <v>260.716483416547</v>
      </c>
    </row>
    <row collapsed="false" customFormat="false" customHeight="false" hidden="false" ht="12.75" outlineLevel="0" r="125">
      <c r="A125" s="119" t="n">
        <v>40402</v>
      </c>
      <c r="B125" s="0" t="s">
        <v>200</v>
      </c>
      <c r="C125" s="0" t="n">
        <v>17.358</v>
      </c>
      <c r="D125" s="0" t="n">
        <v>315.425</v>
      </c>
      <c r="E125" s="0" t="n">
        <v>30.08</v>
      </c>
      <c r="F125" s="0" t="n">
        <v>6156</v>
      </c>
      <c r="G125" s="0" t="n">
        <v>17.6</v>
      </c>
      <c r="I125" s="120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105.845162450596</v>
      </c>
      <c r="J125" s="121" t="n">
        <f aca="false">I125*20.9/100</f>
        <v>22.1216389521745</v>
      </c>
      <c r="K125" s="82" t="n">
        <f aca="false">($B$9-EXP(52.57-6690.9/(273.15+G125)-4.681*LN(273.15+G125)))*I125/100*0.2095</f>
        <v>220.153700015605</v>
      </c>
      <c r="L125" s="82" t="n">
        <f aca="false">K125/1.33322</f>
        <v>165.129311003139</v>
      </c>
      <c r="M125" s="120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8.32107321984747</v>
      </c>
      <c r="N125" s="120" t="n">
        <f aca="false">M125*31.25</f>
        <v>260.033538120233</v>
      </c>
    </row>
    <row collapsed="false" customFormat="false" customHeight="false" hidden="false" ht="12.75" outlineLevel="0" r="126">
      <c r="A126" s="119" t="n">
        <v>40402</v>
      </c>
      <c r="B126" s="0" t="s">
        <v>201</v>
      </c>
      <c r="C126" s="0" t="n">
        <v>17.525</v>
      </c>
      <c r="D126" s="0" t="n">
        <v>315.277</v>
      </c>
      <c r="E126" s="0" t="n">
        <v>30.13</v>
      </c>
      <c r="F126" s="0" t="n">
        <v>6135</v>
      </c>
      <c r="G126" s="0" t="n">
        <v>17.5</v>
      </c>
      <c r="I126" s="120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105.577582586894</v>
      </c>
      <c r="J126" s="121" t="n">
        <f aca="false">I126*20.9/100</f>
        <v>22.0657147606608</v>
      </c>
      <c r="K126" s="82" t="n">
        <f aca="false">($B$9-EXP(52.57-6690.9/(273.15+G126)-4.681*LN(273.15+G126)))*I126/100*0.2095</f>
        <v>219.625207660669</v>
      </c>
      <c r="L126" s="82" t="n">
        <f aca="false">K126/1.33322</f>
        <v>164.732908042685</v>
      </c>
      <c r="M126" s="120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8.31578048097379</v>
      </c>
      <c r="N126" s="120" t="n">
        <f aca="false">M126*31.25</f>
        <v>259.868140030431</v>
      </c>
    </row>
    <row collapsed="false" customFormat="false" customHeight="false" hidden="false" ht="12.75" outlineLevel="0" r="127">
      <c r="A127" s="119" t="n">
        <v>40402</v>
      </c>
      <c r="B127" s="0" t="s">
        <v>202</v>
      </c>
      <c r="C127" s="0" t="n">
        <v>17.692</v>
      </c>
      <c r="D127" s="0" t="n">
        <v>317.49</v>
      </c>
      <c r="E127" s="0" t="n">
        <v>30.05</v>
      </c>
      <c r="F127" s="0" t="n">
        <v>6134</v>
      </c>
      <c r="G127" s="0" t="n">
        <v>17.5</v>
      </c>
      <c r="I127" s="120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106.318357016692</v>
      </c>
      <c r="J127" s="121" t="n">
        <f aca="false">I127*20.9/100</f>
        <v>22.2205366164886</v>
      </c>
      <c r="K127" s="82" t="n">
        <f aca="false">($B$9-EXP(52.57-6690.9/(273.15+G127)-4.681*LN(273.15+G127)))*I127/100*0.2095</f>
        <v>221.16618571669</v>
      </c>
      <c r="L127" s="82" t="n">
        <f aca="false">K127/1.33322</f>
        <v>165.888739830403</v>
      </c>
      <c r="M127" s="120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8.3741273136364</v>
      </c>
      <c r="N127" s="120" t="n">
        <f aca="false">M127*31.25</f>
        <v>261.691478551138</v>
      </c>
    </row>
    <row collapsed="false" customFormat="false" customHeight="false" hidden="false" ht="12.75" outlineLevel="0" r="128">
      <c r="A128" s="119" t="n">
        <v>40402</v>
      </c>
      <c r="B128" s="0" t="s">
        <v>203</v>
      </c>
      <c r="C128" s="0" t="n">
        <v>17.859</v>
      </c>
      <c r="D128" s="0" t="n">
        <v>319.719</v>
      </c>
      <c r="E128" s="0" t="n">
        <v>29.97</v>
      </c>
      <c r="F128" s="0" t="n">
        <v>6126</v>
      </c>
      <c r="G128" s="0" t="n">
        <v>17.5</v>
      </c>
      <c r="I128" s="120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107.06507658142</v>
      </c>
      <c r="J128" s="121" t="n">
        <f aca="false">I128*20.9/100</f>
        <v>22.3766010055168</v>
      </c>
      <c r="K128" s="82" t="n">
        <f aca="false">($B$9-EXP(52.57-6690.9/(273.15+G128)-4.681*LN(273.15+G128)))*I128/100*0.2095</f>
        <v>222.719530995577</v>
      </c>
      <c r="L128" s="82" t="n">
        <f aca="false">K128/1.33322</f>
        <v>167.053847823748</v>
      </c>
      <c r="M128" s="120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8.43294241272258</v>
      </c>
      <c r="N128" s="120" t="n">
        <f aca="false">M128*31.25</f>
        <v>263.529450397581</v>
      </c>
    </row>
    <row collapsed="false" customFormat="false" customHeight="false" hidden="false" ht="12.75" outlineLevel="0" r="129">
      <c r="A129" s="119" t="n">
        <v>40402</v>
      </c>
      <c r="B129" s="0" t="s">
        <v>204</v>
      </c>
      <c r="C129" s="0" t="n">
        <v>18.026</v>
      </c>
      <c r="D129" s="0" t="n">
        <v>319.16</v>
      </c>
      <c r="E129" s="0" t="n">
        <v>29.99</v>
      </c>
      <c r="F129" s="0" t="n">
        <v>6129</v>
      </c>
      <c r="G129" s="0" t="n">
        <v>17.5</v>
      </c>
      <c r="I129" s="120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106.877835880197</v>
      </c>
      <c r="J129" s="121" t="n">
        <f aca="false">I129*20.9/100</f>
        <v>22.3374676989612</v>
      </c>
      <c r="K129" s="82" t="n">
        <f aca="false">($B$9-EXP(52.57-6690.9/(273.15+G129)-4.681*LN(273.15+G129)))*I129/100*0.2095</f>
        <v>222.330028064359</v>
      </c>
      <c r="L129" s="82" t="n">
        <f aca="false">K129/1.33322</f>
        <v>166.761695792412</v>
      </c>
      <c r="M129" s="120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8.41819446594904</v>
      </c>
      <c r="N129" s="120" t="n">
        <f aca="false">M129*31.25</f>
        <v>263.068577060907</v>
      </c>
    </row>
    <row collapsed="false" customFormat="false" customHeight="false" hidden="false" ht="12.75" outlineLevel="0" r="130">
      <c r="A130" s="119" t="n">
        <v>40402</v>
      </c>
      <c r="B130" s="0" t="s">
        <v>205</v>
      </c>
      <c r="C130" s="0" t="n">
        <v>18.193</v>
      </c>
      <c r="D130" s="0" t="n">
        <v>321.685</v>
      </c>
      <c r="E130" s="0" t="n">
        <v>29.9</v>
      </c>
      <c r="F130" s="0" t="n">
        <v>6128</v>
      </c>
      <c r="G130" s="0" t="n">
        <v>17.5</v>
      </c>
      <c r="I130" s="120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107.723382885901</v>
      </c>
      <c r="J130" s="121" t="n">
        <f aca="false">I130*20.9/100</f>
        <v>22.5141870231532</v>
      </c>
      <c r="K130" s="82" t="n">
        <f aca="false">($B$9-EXP(52.57-6690.9/(273.15+G130)-4.681*LN(273.15+G130)))*I130/100*0.2095</f>
        <v>224.088956732399</v>
      </c>
      <c r="L130" s="82" t="n">
        <f aca="false">K130/1.33322</f>
        <v>168.081004434676</v>
      </c>
      <c r="M130" s="120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8.48479367302963</v>
      </c>
      <c r="N130" s="120" t="n">
        <f aca="false">M130*31.25</f>
        <v>265.149802282176</v>
      </c>
    </row>
    <row collapsed="false" customFormat="false" customHeight="false" hidden="false" ht="12.75" outlineLevel="0" r="131">
      <c r="A131" s="119" t="n">
        <v>40402</v>
      </c>
      <c r="B131" s="0" t="s">
        <v>206</v>
      </c>
      <c r="C131" s="0" t="n">
        <v>18.36</v>
      </c>
      <c r="D131" s="0" t="n">
        <v>321.967</v>
      </c>
      <c r="E131" s="0" t="n">
        <v>29.89</v>
      </c>
      <c r="F131" s="0" t="n">
        <v>6132</v>
      </c>
      <c r="G131" s="0" t="n">
        <v>17.5</v>
      </c>
      <c r="I131" s="120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107.817804674795</v>
      </c>
      <c r="J131" s="121" t="n">
        <f aca="false">I131*20.9/100</f>
        <v>22.5339211770322</v>
      </c>
      <c r="K131" s="82" t="n">
        <f aca="false">($B$9-EXP(52.57-6690.9/(273.15+G131)-4.681*LN(273.15+G131)))*I131/100*0.2095</f>
        <v>224.285375370575</v>
      </c>
      <c r="L131" s="82" t="n">
        <f aca="false">K131/1.33322</f>
        <v>168.228330936061</v>
      </c>
      <c r="M131" s="120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8.49223077141575</v>
      </c>
      <c r="N131" s="120" t="n">
        <f aca="false">M131*31.25</f>
        <v>265.382211606742</v>
      </c>
    </row>
    <row collapsed="false" customFormat="false" customHeight="false" hidden="false" ht="12.75" outlineLevel="0" r="132">
      <c r="A132" s="119" t="n">
        <v>40402</v>
      </c>
      <c r="B132" s="0" t="s">
        <v>207</v>
      </c>
      <c r="C132" s="0" t="n">
        <v>18.527</v>
      </c>
      <c r="D132" s="0" t="n">
        <v>319.44</v>
      </c>
      <c r="E132" s="0" t="n">
        <v>29.98</v>
      </c>
      <c r="F132" s="0" t="n">
        <v>6113</v>
      </c>
      <c r="G132" s="0" t="n">
        <v>17.5</v>
      </c>
      <c r="I132" s="120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106.971409351914</v>
      </c>
      <c r="J132" s="121" t="n">
        <f aca="false">I132*20.9/100</f>
        <v>22.3570245545501</v>
      </c>
      <c r="K132" s="82" t="n">
        <f aca="false">($B$9-EXP(52.57-6690.9/(273.15+G132)-4.681*LN(273.15+G132)))*I132/100*0.2095</f>
        <v>222.524682011284</v>
      </c>
      <c r="L132" s="82" t="n">
        <f aca="false">K132/1.33322</f>
        <v>166.907698662849</v>
      </c>
      <c r="M132" s="120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8.42556474693647</v>
      </c>
      <c r="N132" s="120" t="n">
        <f aca="false">M132*31.25</f>
        <v>263.298898341765</v>
      </c>
    </row>
    <row collapsed="false" customFormat="false" customHeight="false" hidden="false" ht="12.75" outlineLevel="0" r="133">
      <c r="A133" s="119" t="n">
        <v>40402</v>
      </c>
      <c r="B133" s="0" t="s">
        <v>208</v>
      </c>
      <c r="C133" s="0" t="n">
        <v>18.694</v>
      </c>
      <c r="D133" s="0" t="n">
        <v>322.944</v>
      </c>
      <c r="E133" s="0" t="n">
        <v>29.9</v>
      </c>
      <c r="F133" s="0" t="n">
        <v>6116</v>
      </c>
      <c r="G133" s="0" t="n">
        <v>17.4</v>
      </c>
      <c r="I133" s="120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107.921598189072</v>
      </c>
      <c r="J133" s="121" t="n">
        <f aca="false">I133*20.9/100</f>
        <v>22.5556140215161</v>
      </c>
      <c r="K133" s="82" t="n">
        <f aca="false">($B$9-EXP(52.57-6690.9/(273.15+G133)-4.681*LN(273.15+G133)))*I133/100*0.2095</f>
        <v>224.529817105452</v>
      </c>
      <c r="L133" s="82" t="n">
        <f aca="false">K133/1.33322</f>
        <v>168.411677821704</v>
      </c>
      <c r="M133" s="120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8.51654751993543</v>
      </c>
      <c r="N133" s="120" t="n">
        <f aca="false">M133*31.25</f>
        <v>266.142109997982</v>
      </c>
    </row>
    <row collapsed="false" customFormat="false" customHeight="false" hidden="false" ht="12.75" outlineLevel="0" r="134">
      <c r="A134" s="119" t="n">
        <v>40402</v>
      </c>
      <c r="B134" s="0" t="s">
        <v>209</v>
      </c>
      <c r="C134" s="0" t="n">
        <v>18.86</v>
      </c>
      <c r="D134" s="0" t="n">
        <v>322.378</v>
      </c>
      <c r="E134" s="0" t="n">
        <v>29.92</v>
      </c>
      <c r="F134" s="0" t="n">
        <v>6122</v>
      </c>
      <c r="G134" s="0" t="n">
        <v>17.4</v>
      </c>
      <c r="I134" s="120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107.732702898197</v>
      </c>
      <c r="J134" s="121" t="n">
        <f aca="false">I134*20.9/100</f>
        <v>22.5161349057231</v>
      </c>
      <c r="K134" s="82" t="n">
        <f aca="false">($B$9-EXP(52.57-6690.9/(273.15+G134)-4.681*LN(273.15+G134)))*I134/100*0.2095</f>
        <v>224.136822321979</v>
      </c>
      <c r="L134" s="82" t="n">
        <f aca="false">K134/1.33322</f>
        <v>168.116906678552</v>
      </c>
      <c r="M134" s="120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8.50164099753371</v>
      </c>
      <c r="N134" s="120" t="n">
        <f aca="false">M134*31.25</f>
        <v>265.676281172928</v>
      </c>
    </row>
    <row collapsed="false" customFormat="false" customHeight="false" hidden="false" ht="12.75" outlineLevel="0" r="135">
      <c r="A135" s="119" t="n">
        <v>40402</v>
      </c>
      <c r="B135" s="0" t="s">
        <v>210</v>
      </c>
      <c r="C135" s="0" t="n">
        <v>19.028</v>
      </c>
      <c r="D135" s="0" t="n">
        <v>321.251</v>
      </c>
      <c r="E135" s="0" t="n">
        <v>29.96</v>
      </c>
      <c r="F135" s="0" t="n">
        <v>6119</v>
      </c>
      <c r="G135" s="0" t="n">
        <v>17.4</v>
      </c>
      <c r="I135" s="120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107.356047423005</v>
      </c>
      <c r="J135" s="121" t="n">
        <f aca="false">I135*20.9/100</f>
        <v>22.4374139114081</v>
      </c>
      <c r="K135" s="82" t="n">
        <f aca="false">($B$9-EXP(52.57-6690.9/(273.15+G135)-4.681*LN(273.15+G135)))*I135/100*0.2095</f>
        <v>223.353194332998</v>
      </c>
      <c r="L135" s="82" t="n">
        <f aca="false">K135/1.33322</f>
        <v>167.529135726285</v>
      </c>
      <c r="M135" s="120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8.47191752876622</v>
      </c>
      <c r="N135" s="120" t="n">
        <f aca="false">M135*31.25</f>
        <v>264.747422773944</v>
      </c>
    </row>
    <row collapsed="false" customFormat="false" customHeight="false" hidden="false" ht="12.75" outlineLevel="0" r="136">
      <c r="A136" s="119" t="n">
        <v>40402</v>
      </c>
      <c r="B136" s="0" t="s">
        <v>211</v>
      </c>
      <c r="C136" s="0" t="n">
        <v>19.194</v>
      </c>
      <c r="D136" s="0" t="n">
        <v>324.078</v>
      </c>
      <c r="E136" s="0" t="n">
        <v>29.86</v>
      </c>
      <c r="F136" s="0" t="n">
        <v>6105</v>
      </c>
      <c r="G136" s="0" t="n">
        <v>17.4</v>
      </c>
      <c r="I136" s="120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108.300528914341</v>
      </c>
      <c r="J136" s="121" t="n">
        <f aca="false">I136*20.9/100</f>
        <v>22.6348105430972</v>
      </c>
      <c r="K136" s="82" t="n">
        <f aca="false">($B$9-EXP(52.57-6690.9/(273.15+G136)-4.681*LN(273.15+G136)))*I136/100*0.2095</f>
        <v>225.318178729704</v>
      </c>
      <c r="L136" s="82" t="n">
        <f aca="false">K136/1.33322</f>
        <v>169.002999302219</v>
      </c>
      <c r="M136" s="120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8.54645053826231</v>
      </c>
      <c r="N136" s="120" t="n">
        <f aca="false">M136*31.25</f>
        <v>267.076579320697</v>
      </c>
    </row>
    <row collapsed="false" customFormat="false" customHeight="false" hidden="false" ht="12.75" outlineLevel="0" r="137">
      <c r="A137" s="119" t="n">
        <v>40402</v>
      </c>
      <c r="B137" s="0" t="s">
        <v>212</v>
      </c>
      <c r="C137" s="0" t="n">
        <v>19.361</v>
      </c>
      <c r="D137" s="0" t="n">
        <v>322.944</v>
      </c>
      <c r="E137" s="0" t="n">
        <v>29.9</v>
      </c>
      <c r="F137" s="0" t="n">
        <v>6095</v>
      </c>
      <c r="G137" s="0" t="n">
        <v>17.4</v>
      </c>
      <c r="I137" s="120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107.921598189072</v>
      </c>
      <c r="J137" s="121" t="n">
        <f aca="false">I137*20.9/100</f>
        <v>22.5556140215161</v>
      </c>
      <c r="K137" s="82" t="n">
        <f aca="false">($B$9-EXP(52.57-6690.9/(273.15+G137)-4.681*LN(273.15+G137)))*I137/100*0.2095</f>
        <v>224.529817105452</v>
      </c>
      <c r="L137" s="82" t="n">
        <f aca="false">K137/1.33322</f>
        <v>168.411677821704</v>
      </c>
      <c r="M137" s="120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8.51654751993543</v>
      </c>
      <c r="N137" s="120" t="n">
        <f aca="false">M137*31.25</f>
        <v>266.142109997982</v>
      </c>
    </row>
    <row collapsed="false" customFormat="false" customHeight="false" hidden="false" ht="12.75" outlineLevel="0" r="138">
      <c r="A138" s="119" t="n">
        <v>40402</v>
      </c>
      <c r="B138" s="0" t="s">
        <v>213</v>
      </c>
      <c r="C138" s="0" t="n">
        <v>19.528</v>
      </c>
      <c r="D138" s="0" t="n">
        <v>327.219</v>
      </c>
      <c r="E138" s="0" t="n">
        <v>29.75</v>
      </c>
      <c r="F138" s="0" t="n">
        <v>6098</v>
      </c>
      <c r="G138" s="0" t="n">
        <v>17.4</v>
      </c>
      <c r="I138" s="120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109.350486238285</v>
      </c>
      <c r="J138" s="121" t="n">
        <f aca="false">I138*20.9/100</f>
        <v>22.8542516238015</v>
      </c>
      <c r="K138" s="82" t="n">
        <f aca="false">($B$9-EXP(52.57-6690.9/(273.15+G138)-4.681*LN(273.15+G138)))*I138/100*0.2095</f>
        <v>227.502604552426</v>
      </c>
      <c r="L138" s="82" t="n">
        <f aca="false">K138/1.33322</f>
        <v>170.641457938245</v>
      </c>
      <c r="M138" s="120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8.62930708962293</v>
      </c>
      <c r="N138" s="120" t="n">
        <f aca="false">M138*31.25</f>
        <v>269.665846550717</v>
      </c>
    </row>
    <row collapsed="false" customFormat="false" customHeight="false" hidden="false" ht="12.75" outlineLevel="0" r="139">
      <c r="A139" s="119" t="n">
        <v>40402</v>
      </c>
      <c r="B139" s="0" t="s">
        <v>214</v>
      </c>
      <c r="C139" s="0" t="n">
        <v>19.695</v>
      </c>
      <c r="D139" s="0" t="n">
        <v>324.362</v>
      </c>
      <c r="E139" s="0" t="n">
        <v>29.85</v>
      </c>
      <c r="F139" s="0" t="n">
        <v>6097</v>
      </c>
      <c r="G139" s="0" t="n">
        <v>17.4</v>
      </c>
      <c r="I139" s="120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108.395499863198</v>
      </c>
      <c r="J139" s="121" t="n">
        <f aca="false">I139*20.9/100</f>
        <v>22.6546594714083</v>
      </c>
      <c r="K139" s="82" t="n">
        <f aca="false">($B$9-EXP(52.57-6690.9/(273.15+G139)-4.681*LN(273.15+G139)))*I139/100*0.2095</f>
        <v>225.515764849025</v>
      </c>
      <c r="L139" s="82" t="n">
        <f aca="false">K139/1.33322</f>
        <v>169.151201488895</v>
      </c>
      <c r="M139" s="120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8.55394509553836</v>
      </c>
      <c r="N139" s="120" t="n">
        <f aca="false">M139*31.25</f>
        <v>267.310784235574</v>
      </c>
    </row>
    <row collapsed="false" customFormat="false" customHeight="false" hidden="false" ht="12.75" outlineLevel="0" r="140">
      <c r="A140" s="119" t="n">
        <v>40402</v>
      </c>
      <c r="B140" s="0" t="s">
        <v>215</v>
      </c>
      <c r="C140" s="0" t="n">
        <v>19.862</v>
      </c>
      <c r="D140" s="0" t="n">
        <v>324.646</v>
      </c>
      <c r="E140" s="0" t="n">
        <v>29.84</v>
      </c>
      <c r="F140" s="0" t="n">
        <v>6084</v>
      </c>
      <c r="G140" s="0" t="n">
        <v>17.4</v>
      </c>
      <c r="I140" s="120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108.490566372747</v>
      </c>
      <c r="J140" s="121" t="n">
        <f aca="false">I140*20.9/100</f>
        <v>22.6745283719041</v>
      </c>
      <c r="K140" s="82" t="n">
        <f aca="false">($B$9-EXP(52.57-6690.9/(273.15+G140)-4.681*LN(273.15+G140)))*I140/100*0.2095</f>
        <v>225.713549781422</v>
      </c>
      <c r="L140" s="82" t="n">
        <f aca="false">K140/1.33322</f>
        <v>169.299552798054</v>
      </c>
      <c r="M140" s="120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8.56144719391086</v>
      </c>
      <c r="N140" s="120" t="n">
        <f aca="false">M140*31.25</f>
        <v>267.545224809714</v>
      </c>
    </row>
    <row collapsed="false" customFormat="false" customHeight="false" hidden="false" ht="12.75" outlineLevel="0" r="141">
      <c r="A141" s="119" t="n">
        <v>40402</v>
      </c>
      <c r="B141" s="0" t="s">
        <v>216</v>
      </c>
      <c r="C141" s="0" t="n">
        <v>20.029</v>
      </c>
      <c r="D141" s="0" t="n">
        <v>326.073</v>
      </c>
      <c r="E141" s="0" t="n">
        <v>29.79</v>
      </c>
      <c r="F141" s="0" t="n">
        <v>6081</v>
      </c>
      <c r="G141" s="0" t="n">
        <v>17.4</v>
      </c>
      <c r="I141" s="120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108.967336788886</v>
      </c>
      <c r="J141" s="121" t="n">
        <f aca="false">I141*20.9/100</f>
        <v>22.7741733888772</v>
      </c>
      <c r="K141" s="82" t="n">
        <f aca="false">($B$9-EXP(52.57-6690.9/(273.15+G141)-4.681*LN(273.15+G141)))*I141/100*0.2095</f>
        <v>226.705465914368</v>
      </c>
      <c r="L141" s="82" t="n">
        <f aca="false">K141/1.33322</f>
        <v>170.043553137792</v>
      </c>
      <c r="M141" s="120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8.5990711540197</v>
      </c>
      <c r="N141" s="120" t="n">
        <f aca="false">M141*31.25</f>
        <v>268.720973563116</v>
      </c>
    </row>
    <row collapsed="false" customFormat="false" customHeight="false" hidden="false" ht="12.75" outlineLevel="0" r="142">
      <c r="A142" s="119" t="n">
        <v>40402</v>
      </c>
      <c r="B142" s="0" t="s">
        <v>217</v>
      </c>
      <c r="C142" s="0" t="n">
        <v>20.196</v>
      </c>
      <c r="D142" s="0" t="n">
        <v>325.216</v>
      </c>
      <c r="E142" s="0" t="n">
        <v>29.82</v>
      </c>
      <c r="F142" s="0" t="n">
        <v>6083</v>
      </c>
      <c r="G142" s="0" t="n">
        <v>17.4</v>
      </c>
      <c r="I142" s="120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108.680986582827</v>
      </c>
      <c r="J142" s="121" t="n">
        <f aca="false">I142*20.9/100</f>
        <v>22.7143261958108</v>
      </c>
      <c r="K142" s="82" t="n">
        <f aca="false">($B$9-EXP(52.57-6690.9/(273.15+G142)-4.681*LN(273.15+G142)))*I142/100*0.2095</f>
        <v>226.10971714421</v>
      </c>
      <c r="L142" s="82" t="n">
        <f aca="false">K142/1.33322</f>
        <v>169.596703577962</v>
      </c>
      <c r="M142" s="120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8.57647405410488</v>
      </c>
      <c r="N142" s="120" t="n">
        <f aca="false">M142*31.25</f>
        <v>268.014814190778</v>
      </c>
    </row>
    <row collapsed="false" customFormat="false" customHeight="false" hidden="false" ht="12.75" outlineLevel="0" r="143">
      <c r="A143" s="119" t="n">
        <v>40402</v>
      </c>
      <c r="B143" s="0" t="s">
        <v>218</v>
      </c>
      <c r="C143" s="0" t="n">
        <v>20.346</v>
      </c>
      <c r="D143" s="0" t="n">
        <v>325.787</v>
      </c>
      <c r="E143" s="0" t="n">
        <v>29.8</v>
      </c>
      <c r="F143" s="0" t="n">
        <v>6078</v>
      </c>
      <c r="G143" s="0" t="n">
        <v>17.4</v>
      </c>
      <c r="I143" s="120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108.871790564329</v>
      </c>
      <c r="J143" s="121" t="n">
        <f aca="false">I143*20.9/100</f>
        <v>22.7542042279448</v>
      </c>
      <c r="K143" s="82" t="n">
        <f aca="false">($B$9-EXP(52.57-6690.9/(273.15+G143)-4.681*LN(273.15+G143)))*I143/100*0.2095</f>
        <v>226.506682939644</v>
      </c>
      <c r="L143" s="82" t="n">
        <f aca="false">K143/1.33322</f>
        <v>169.894453233258</v>
      </c>
      <c r="M143" s="120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8.59153119931699</v>
      </c>
      <c r="N143" s="120" t="n">
        <f aca="false">M143*31.25</f>
        <v>268.485349978656</v>
      </c>
    </row>
    <row collapsed="false" customFormat="false" customHeight="false" hidden="false" ht="12.75" outlineLevel="0" r="144">
      <c r="A144" s="119" t="n">
        <v>40402</v>
      </c>
      <c r="B144" s="0" t="s">
        <v>219</v>
      </c>
      <c r="C144" s="0" t="n">
        <v>20.513</v>
      </c>
      <c r="D144" s="0" t="n">
        <v>322.25</v>
      </c>
      <c r="E144" s="0" t="n">
        <v>29.88</v>
      </c>
      <c r="F144" s="0" t="n">
        <v>6071</v>
      </c>
      <c r="G144" s="0" t="n">
        <v>17.5</v>
      </c>
      <c r="I144" s="120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107.91232134861</v>
      </c>
      <c r="J144" s="121" t="n">
        <f aca="false">I144*20.9/100</f>
        <v>22.5536751618594</v>
      </c>
      <c r="K144" s="82" t="n">
        <f aca="false">($B$9-EXP(52.57-6690.9/(273.15+G144)-4.681*LN(273.15+G144)))*I144/100*0.2095</f>
        <v>224.481991390806</v>
      </c>
      <c r="L144" s="82" t="n">
        <f aca="false">K144/1.33322</f>
        <v>168.375805486571</v>
      </c>
      <c r="M144" s="120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8.49967534337861</v>
      </c>
      <c r="N144" s="120" t="n">
        <f aca="false">M144*31.25</f>
        <v>265.614854480582</v>
      </c>
    </row>
    <row collapsed="false" customFormat="false" customHeight="false" hidden="false" ht="12.75" outlineLevel="0" r="145">
      <c r="A145" s="119" t="n">
        <v>40402</v>
      </c>
      <c r="B145" s="0" t="s">
        <v>220</v>
      </c>
      <c r="C145" s="0" t="n">
        <v>20.68</v>
      </c>
      <c r="D145" s="0" t="n">
        <v>326.804</v>
      </c>
      <c r="E145" s="0" t="n">
        <v>29.72</v>
      </c>
      <c r="F145" s="0" t="n">
        <v>6073</v>
      </c>
      <c r="G145" s="0" t="n">
        <v>17.5</v>
      </c>
      <c r="I145" s="120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109.4375960445</v>
      </c>
      <c r="J145" s="121" t="n">
        <f aca="false">I145*20.9/100</f>
        <v>22.8724575733006</v>
      </c>
      <c r="K145" s="82" t="n">
        <f aca="false">($B$9-EXP(52.57-6690.9/(273.15+G145)-4.681*LN(273.15+G145)))*I145/100*0.2095</f>
        <v>227.654907114169</v>
      </c>
      <c r="L145" s="82" t="n">
        <f aca="false">K145/1.33322</f>
        <v>170.755694569665</v>
      </c>
      <c r="M145" s="120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8.61981305853962</v>
      </c>
      <c r="N145" s="120" t="n">
        <f aca="false">M145*31.25</f>
        <v>269.369158079363</v>
      </c>
    </row>
    <row collapsed="false" customFormat="false" customHeight="false" hidden="false" ht="12.75" outlineLevel="0" r="146">
      <c r="A146" s="119" t="n">
        <v>40402</v>
      </c>
      <c r="B146" s="0" t="s">
        <v>221</v>
      </c>
      <c r="C146" s="0" t="n">
        <v>20.847</v>
      </c>
      <c r="D146" s="0" t="n">
        <v>327.667</v>
      </c>
      <c r="E146" s="0" t="n">
        <v>29.69</v>
      </c>
      <c r="F146" s="0" t="n">
        <v>6074</v>
      </c>
      <c r="G146" s="0" t="n">
        <v>17.5</v>
      </c>
      <c r="I146" s="120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109.726335281916</v>
      </c>
      <c r="J146" s="121" t="n">
        <f aca="false">I146*20.9/100</f>
        <v>22.9328040739205</v>
      </c>
      <c r="K146" s="82" t="n">
        <f aca="false">($B$9-EXP(52.57-6690.9/(273.15+G146)-4.681*LN(273.15+G146)))*I146/100*0.2095</f>
        <v>228.255549915638</v>
      </c>
      <c r="L146" s="82" t="n">
        <f aca="false">K146/1.33322</f>
        <v>171.206214965</v>
      </c>
      <c r="M146" s="120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8.64255550116582</v>
      </c>
      <c r="N146" s="120" t="n">
        <f aca="false">M146*31.25</f>
        <v>270.079859411432</v>
      </c>
    </row>
    <row collapsed="false" customFormat="false" customHeight="false" hidden="false" ht="12.75" outlineLevel="0" r="147">
      <c r="A147" s="119" t="n">
        <v>40402</v>
      </c>
      <c r="B147" s="0" t="s">
        <v>222</v>
      </c>
      <c r="C147" s="0" t="n">
        <v>21.014</v>
      </c>
      <c r="D147" s="0" t="n">
        <v>326.804</v>
      </c>
      <c r="E147" s="0" t="n">
        <v>29.72</v>
      </c>
      <c r="F147" s="0" t="n">
        <v>6077</v>
      </c>
      <c r="G147" s="0" t="n">
        <v>17.5</v>
      </c>
      <c r="I147" s="120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109.4375960445</v>
      </c>
      <c r="J147" s="121" t="n">
        <f aca="false">I147*20.9/100</f>
        <v>22.8724575733006</v>
      </c>
      <c r="K147" s="82" t="n">
        <f aca="false">($B$9-EXP(52.57-6690.9/(273.15+G147)-4.681*LN(273.15+G147)))*I147/100*0.2095</f>
        <v>227.654907114169</v>
      </c>
      <c r="L147" s="82" t="n">
        <f aca="false">K147/1.33322</f>
        <v>170.755694569665</v>
      </c>
      <c r="M147" s="120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8.61981305853962</v>
      </c>
      <c r="N147" s="120" t="n">
        <f aca="false">M147*31.25</f>
        <v>269.369158079363</v>
      </c>
    </row>
    <row collapsed="false" customFormat="false" customHeight="false" hidden="false" ht="12.75" outlineLevel="0" r="148">
      <c r="A148" s="119" t="n">
        <v>40402</v>
      </c>
      <c r="B148" s="0" t="s">
        <v>223</v>
      </c>
      <c r="C148" s="0" t="n">
        <v>21.181</v>
      </c>
      <c r="D148" s="0" t="n">
        <v>327.667</v>
      </c>
      <c r="E148" s="0" t="n">
        <v>29.69</v>
      </c>
      <c r="F148" s="0" t="n">
        <v>6062</v>
      </c>
      <c r="G148" s="0" t="n">
        <v>17.5</v>
      </c>
      <c r="I148" s="120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109.726335281916</v>
      </c>
      <c r="J148" s="121" t="n">
        <f aca="false">I148*20.9/100</f>
        <v>22.9328040739205</v>
      </c>
      <c r="K148" s="82" t="n">
        <f aca="false">($B$9-EXP(52.57-6690.9/(273.15+G148)-4.681*LN(273.15+G148)))*I148/100*0.2095</f>
        <v>228.255549915638</v>
      </c>
      <c r="L148" s="82" t="n">
        <f aca="false">K148/1.33322</f>
        <v>171.206214965</v>
      </c>
      <c r="M148" s="120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8.64255550116582</v>
      </c>
      <c r="N148" s="120" t="n">
        <f aca="false">M148*31.25</f>
        <v>270.079859411432</v>
      </c>
    </row>
    <row collapsed="false" customFormat="false" customHeight="false" hidden="false" ht="12.75" outlineLevel="0" r="149">
      <c r="A149" s="119" t="n">
        <v>40402</v>
      </c>
      <c r="B149" s="0" t="s">
        <v>224</v>
      </c>
      <c r="C149" s="0" t="n">
        <v>21.348</v>
      </c>
      <c r="D149" s="0" t="n">
        <v>329.689</v>
      </c>
      <c r="E149" s="0" t="n">
        <v>29.62</v>
      </c>
      <c r="F149" s="0" t="n">
        <v>6055</v>
      </c>
      <c r="G149" s="0" t="n">
        <v>17.5</v>
      </c>
      <c r="I149" s="120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110.403476857423</v>
      </c>
      <c r="J149" s="121" t="n">
        <f aca="false">I149*20.9/100</f>
        <v>23.0743266632013</v>
      </c>
      <c r="K149" s="82" t="n">
        <f aca="false">($B$9-EXP(52.57-6690.9/(273.15+G149)-4.681*LN(273.15+G149)))*I149/100*0.2095</f>
        <v>229.664157268565</v>
      </c>
      <c r="L149" s="82" t="n">
        <f aca="false">K149/1.33322</f>
        <v>172.262760286048</v>
      </c>
      <c r="M149" s="120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8.69589031484954</v>
      </c>
      <c r="N149" s="120" t="n">
        <f aca="false">M149*31.25</f>
        <v>271.746572339048</v>
      </c>
    </row>
    <row collapsed="false" customFormat="false" customHeight="false" hidden="false" ht="12.75" outlineLevel="0" r="150">
      <c r="A150" s="119" t="n">
        <v>40402</v>
      </c>
      <c r="B150" s="0" t="s">
        <v>225</v>
      </c>
      <c r="C150" s="0" t="n">
        <v>21.514</v>
      </c>
      <c r="D150" s="0" t="n">
        <v>326.517</v>
      </c>
      <c r="E150" s="0" t="n">
        <v>29.73</v>
      </c>
      <c r="F150" s="0" t="n">
        <v>6044</v>
      </c>
      <c r="G150" s="0" t="n">
        <v>17.5</v>
      </c>
      <c r="I150" s="120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109.341543917985</v>
      </c>
      <c r="J150" s="121" t="n">
        <f aca="false">I150*20.9/100</f>
        <v>22.8523826788588</v>
      </c>
      <c r="K150" s="82" t="n">
        <f aca="false">($B$9-EXP(52.57-6690.9/(273.15+G150)-4.681*LN(273.15+G150)))*I150/100*0.2095</f>
        <v>227.455097005665</v>
      </c>
      <c r="L150" s="82" t="n">
        <f aca="false">K150/1.33322</f>
        <v>170.60582424931</v>
      </c>
      <c r="M150" s="120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8.61224754719464</v>
      </c>
      <c r="N150" s="120" t="n">
        <f aca="false">M150*31.25</f>
        <v>269.132735849832</v>
      </c>
    </row>
    <row collapsed="false" customFormat="false" customHeight="false" hidden="false" ht="12.75" outlineLevel="0" r="151">
      <c r="A151" s="119" t="n">
        <v>40402</v>
      </c>
      <c r="B151" s="0" t="s">
        <v>226</v>
      </c>
      <c r="C151" s="0" t="n">
        <v>21.681</v>
      </c>
      <c r="D151" s="0" t="n">
        <v>327.955</v>
      </c>
      <c r="E151" s="0" t="n">
        <v>29.68</v>
      </c>
      <c r="F151" s="0" t="n">
        <v>6054</v>
      </c>
      <c r="G151" s="0" t="n">
        <v>17.5</v>
      </c>
      <c r="I151" s="120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109.822776412702</v>
      </c>
      <c r="J151" s="121" t="n">
        <f aca="false">I151*20.9/100</f>
        <v>22.9529602702546</v>
      </c>
      <c r="K151" s="82" t="n">
        <f aca="false">($B$9-EXP(52.57-6690.9/(273.15+G151)-4.681*LN(273.15+G151)))*I151/100*0.2095</f>
        <v>228.456169240846</v>
      </c>
      <c r="L151" s="82" t="n">
        <f aca="false">K151/1.33322</f>
        <v>171.356692249476</v>
      </c>
      <c r="M151" s="120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8.65015165229275</v>
      </c>
      <c r="N151" s="120" t="n">
        <f aca="false">M151*31.25</f>
        <v>270.317239134148</v>
      </c>
    </row>
    <row collapsed="false" customFormat="false" customHeight="false" hidden="false" ht="12.75" outlineLevel="0" r="152">
      <c r="A152" s="119" t="n">
        <v>40402</v>
      </c>
      <c r="B152" s="0" t="s">
        <v>227</v>
      </c>
      <c r="C152" s="0" t="n">
        <v>21.848</v>
      </c>
      <c r="D152" s="0" t="n">
        <v>326.231</v>
      </c>
      <c r="E152" s="0" t="n">
        <v>29.74</v>
      </c>
      <c r="F152" s="0" t="n">
        <v>6041</v>
      </c>
      <c r="G152" s="0" t="n">
        <v>17.5</v>
      </c>
      <c r="I152" s="120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109.245588718763</v>
      </c>
      <c r="J152" s="121" t="n">
        <f aca="false">I152*20.9/100</f>
        <v>22.8323280422215</v>
      </c>
      <c r="K152" s="82" t="n">
        <f aca="false">($B$9-EXP(52.57-6690.9/(273.15+G152)-4.681*LN(273.15+G152)))*I152/100*0.2095</f>
        <v>227.255488527816</v>
      </c>
      <c r="L152" s="82" t="n">
        <f aca="false">K152/1.33322</f>
        <v>170.456105164801</v>
      </c>
      <c r="M152" s="120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8.6046896702933</v>
      </c>
      <c r="N152" s="120" t="n">
        <f aca="false">M152*31.25</f>
        <v>268.896552196666</v>
      </c>
    </row>
    <row collapsed="false" customFormat="false" customHeight="false" hidden="false" ht="12.75" outlineLevel="0" r="153">
      <c r="A153" s="119" t="n">
        <v>40402</v>
      </c>
      <c r="B153" s="0" t="s">
        <v>228</v>
      </c>
      <c r="C153" s="0" t="n">
        <v>22.015</v>
      </c>
      <c r="D153" s="0" t="n">
        <v>327.667</v>
      </c>
      <c r="E153" s="0" t="n">
        <v>29.69</v>
      </c>
      <c r="F153" s="0" t="n">
        <v>6050</v>
      </c>
      <c r="G153" s="0" t="n">
        <v>17.5</v>
      </c>
      <c r="I153" s="120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109.726335281916</v>
      </c>
      <c r="J153" s="121" t="n">
        <f aca="false">I153*20.9/100</f>
        <v>22.9328040739205</v>
      </c>
      <c r="K153" s="82" t="n">
        <f aca="false">($B$9-EXP(52.57-6690.9/(273.15+G153)-4.681*LN(273.15+G153)))*I153/100*0.2095</f>
        <v>228.255549915638</v>
      </c>
      <c r="L153" s="82" t="n">
        <f aca="false">K153/1.33322</f>
        <v>171.206214965</v>
      </c>
      <c r="M153" s="120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8.64255550116582</v>
      </c>
      <c r="N153" s="120" t="n">
        <f aca="false">M153*31.25</f>
        <v>270.079859411432</v>
      </c>
    </row>
    <row collapsed="false" customFormat="false" customHeight="false" hidden="false" ht="12.75" outlineLevel="0" r="154">
      <c r="A154" s="119" t="n">
        <v>40402</v>
      </c>
      <c r="B154" s="0" t="s">
        <v>229</v>
      </c>
      <c r="C154" s="0" t="n">
        <v>22.182</v>
      </c>
      <c r="D154" s="0" t="n">
        <v>327.667</v>
      </c>
      <c r="E154" s="0" t="n">
        <v>29.69</v>
      </c>
      <c r="F154" s="0" t="n">
        <v>6038</v>
      </c>
      <c r="G154" s="0" t="n">
        <v>17.5</v>
      </c>
      <c r="I154" s="120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109.726335281916</v>
      </c>
      <c r="J154" s="121" t="n">
        <f aca="false">I154*20.9/100</f>
        <v>22.9328040739205</v>
      </c>
      <c r="K154" s="82" t="n">
        <f aca="false">($B$9-EXP(52.57-6690.9/(273.15+G154)-4.681*LN(273.15+G154)))*I154/100*0.2095</f>
        <v>228.255549915638</v>
      </c>
      <c r="L154" s="82" t="n">
        <f aca="false">K154/1.33322</f>
        <v>171.206214965</v>
      </c>
      <c r="M154" s="120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8.64255550116582</v>
      </c>
      <c r="N154" s="120" t="n">
        <f aca="false">M154*31.25</f>
        <v>270.079859411432</v>
      </c>
    </row>
    <row collapsed="false" customFormat="false" customHeight="false" hidden="false" ht="12.75" outlineLevel="0" r="155">
      <c r="A155" s="119" t="n">
        <v>40402</v>
      </c>
      <c r="B155" s="0" t="s">
        <v>230</v>
      </c>
      <c r="C155" s="0" t="n">
        <v>22.349</v>
      </c>
      <c r="D155" s="0" t="n">
        <v>327.379</v>
      </c>
      <c r="E155" s="0" t="n">
        <v>29.7</v>
      </c>
      <c r="F155" s="0" t="n">
        <v>6034</v>
      </c>
      <c r="G155" s="0" t="n">
        <v>17.5</v>
      </c>
      <c r="I155" s="120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109.629991596858</v>
      </c>
      <c r="J155" s="121" t="n">
        <f aca="false">I155*20.9/100</f>
        <v>22.9126682437434</v>
      </c>
      <c r="K155" s="82" t="n">
        <f aca="false">($B$9-EXP(52.57-6690.9/(273.15+G155)-4.681*LN(273.15+G155)))*I155/100*0.2095</f>
        <v>228.055133299541</v>
      </c>
      <c r="L155" s="82" t="n">
        <f aca="false">K155/1.33322</f>
        <v>171.055889725283</v>
      </c>
      <c r="M155" s="120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8.63496702531668</v>
      </c>
      <c r="N155" s="120" t="n">
        <f aca="false">M155*31.25</f>
        <v>269.842719541146</v>
      </c>
    </row>
    <row collapsed="false" customFormat="false" customHeight="false" hidden="false" ht="12.75" outlineLevel="0" r="156">
      <c r="A156" s="119" t="n">
        <v>40402</v>
      </c>
      <c r="B156" s="0" t="s">
        <v>231</v>
      </c>
      <c r="C156" s="0" t="n">
        <v>22.516</v>
      </c>
      <c r="D156" s="0" t="n">
        <v>329.109</v>
      </c>
      <c r="E156" s="0" t="n">
        <v>29.64</v>
      </c>
      <c r="F156" s="0" t="n">
        <v>6033</v>
      </c>
      <c r="G156" s="0" t="n">
        <v>17.5</v>
      </c>
      <c r="I156" s="120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110.20951799817</v>
      </c>
      <c r="J156" s="121" t="n">
        <f aca="false">I156*20.9/100</f>
        <v>23.0337892616175</v>
      </c>
      <c r="K156" s="82" t="n">
        <f aca="false">($B$9-EXP(52.57-6690.9/(273.15+G156)-4.681*LN(273.15+G156)))*I156/100*0.2095</f>
        <v>229.260679051909</v>
      </c>
      <c r="L156" s="82" t="n">
        <f aca="false">K156/1.33322</f>
        <v>171.960125899634</v>
      </c>
      <c r="M156" s="120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8.6806132147648</v>
      </c>
      <c r="N156" s="120" t="n">
        <f aca="false">M156*31.25</f>
        <v>271.2691629614</v>
      </c>
    </row>
    <row collapsed="false" customFormat="false" customHeight="false" hidden="false" ht="12.75" outlineLevel="0" r="157">
      <c r="A157" s="119" t="n">
        <v>40402</v>
      </c>
      <c r="B157" s="0" t="s">
        <v>232</v>
      </c>
      <c r="C157" s="0" t="n">
        <v>22.683</v>
      </c>
      <c r="D157" s="0" t="n">
        <v>327.541</v>
      </c>
      <c r="E157" s="0" t="n">
        <v>29.65</v>
      </c>
      <c r="F157" s="0" t="n">
        <v>6023</v>
      </c>
      <c r="G157" s="0" t="n">
        <v>17.6</v>
      </c>
      <c r="I157" s="120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109.910739132307</v>
      </c>
      <c r="J157" s="121" t="n">
        <f aca="false">I157*20.9/100</f>
        <v>22.9713444786523</v>
      </c>
      <c r="K157" s="82" t="n">
        <f aca="false">($B$9-EXP(52.57-6690.9/(273.15+G157)-4.681*LN(273.15+G157)))*I157/100*0.2095</f>
        <v>228.60993673397</v>
      </c>
      <c r="L157" s="82" t="n">
        <f aca="false">K157/1.33322</f>
        <v>171.47202767283</v>
      </c>
      <c r="M157" s="120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8.64069067298537</v>
      </c>
      <c r="N157" s="120" t="n">
        <f aca="false">M157*31.25</f>
        <v>270.021583530793</v>
      </c>
    </row>
    <row collapsed="false" customFormat="false" customHeight="false" hidden="false" ht="12.75" outlineLevel="0" r="158">
      <c r="A158" s="119" t="n">
        <v>40402</v>
      </c>
      <c r="B158" s="0" t="s">
        <v>233</v>
      </c>
      <c r="C158" s="0" t="n">
        <v>22.849</v>
      </c>
      <c r="D158" s="0" t="n">
        <v>327.829</v>
      </c>
      <c r="E158" s="0" t="n">
        <v>29.64</v>
      </c>
      <c r="F158" s="0" t="n">
        <v>6016</v>
      </c>
      <c r="G158" s="0" t="n">
        <v>17.6</v>
      </c>
      <c r="I158" s="120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110.007399318942</v>
      </c>
      <c r="J158" s="121" t="n">
        <f aca="false">I158*20.9/100</f>
        <v>22.9915464576588</v>
      </c>
      <c r="K158" s="82" t="n">
        <f aca="false">($B$9-EXP(52.57-6690.9/(273.15+G158)-4.681*LN(273.15+G158)))*I158/100*0.2095</f>
        <v>228.81098605204</v>
      </c>
      <c r="L158" s="82" t="n">
        <f aca="false">K158/1.33322</f>
        <v>171.622827479366</v>
      </c>
      <c r="M158" s="120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8.6482896644915</v>
      </c>
      <c r="N158" s="120" t="n">
        <f aca="false">M158*31.25</f>
        <v>270.259052015359</v>
      </c>
    </row>
    <row collapsed="false" customFormat="false" customHeight="false" hidden="false" ht="12.75" outlineLevel="0" r="159">
      <c r="A159" s="119" t="n">
        <v>40402</v>
      </c>
      <c r="B159" s="0" t="s">
        <v>234</v>
      </c>
      <c r="C159" s="0" t="n">
        <v>23.016</v>
      </c>
      <c r="D159" s="0" t="n">
        <v>330.435</v>
      </c>
      <c r="E159" s="0" t="n">
        <v>29.55</v>
      </c>
      <c r="F159" s="0" t="n">
        <v>6020</v>
      </c>
      <c r="G159" s="0" t="n">
        <v>17.6</v>
      </c>
      <c r="I159" s="120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110.88176334154</v>
      </c>
      <c r="J159" s="121" t="n">
        <f aca="false">I159*20.9/100</f>
        <v>23.1742885383819</v>
      </c>
      <c r="K159" s="82" t="n">
        <f aca="false">($B$9-EXP(52.57-6690.9/(273.15+G159)-4.681*LN(273.15+G159)))*I159/100*0.2095</f>
        <v>230.62962821082</v>
      </c>
      <c r="L159" s="82" t="n">
        <f aca="false">K159/1.33322</f>
        <v>172.986925046744</v>
      </c>
      <c r="M159" s="120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8.71702825286334</v>
      </c>
      <c r="N159" s="120" t="n">
        <f aca="false">M159*31.25</f>
        <v>272.407132901979</v>
      </c>
    </row>
    <row collapsed="false" customFormat="false" customHeight="false" hidden="false" ht="12.75" outlineLevel="0" r="160">
      <c r="A160" s="119" t="n">
        <v>40402</v>
      </c>
      <c r="B160" s="0" t="s">
        <v>235</v>
      </c>
      <c r="C160" s="0" t="n">
        <v>23.183</v>
      </c>
      <c r="D160" s="0" t="n">
        <v>329.564</v>
      </c>
      <c r="E160" s="0" t="n">
        <v>29.58</v>
      </c>
      <c r="F160" s="0" t="n">
        <v>6007</v>
      </c>
      <c r="G160" s="0" t="n">
        <v>17.6</v>
      </c>
      <c r="I160" s="120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110.589421437555</v>
      </c>
      <c r="J160" s="121" t="n">
        <f aca="false">I160*20.9/100</f>
        <v>23.1131890804489</v>
      </c>
      <c r="K160" s="82" t="n">
        <f aca="false">($B$9-EXP(52.57-6690.9/(273.15+G160)-4.681*LN(273.15+G160)))*I160/100*0.2095</f>
        <v>230.021568755462</v>
      </c>
      <c r="L160" s="82" t="n">
        <f aca="false">K160/1.33322</f>
        <v>172.53084168814</v>
      </c>
      <c r="M160" s="120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8.6940456400356</v>
      </c>
      <c r="N160" s="120" t="n">
        <f aca="false">M160*31.25</f>
        <v>271.688926251112</v>
      </c>
    </row>
    <row collapsed="false" customFormat="false" customHeight="false" hidden="false" ht="12.75" outlineLevel="0" r="161">
      <c r="A161" s="119" t="n">
        <v>40402</v>
      </c>
      <c r="B161" s="0" t="s">
        <v>236</v>
      </c>
      <c r="C161" s="0" t="n">
        <v>23.35</v>
      </c>
      <c r="D161" s="0" t="n">
        <v>333.652</v>
      </c>
      <c r="E161" s="0" t="n">
        <v>29.44</v>
      </c>
      <c r="F161" s="0" t="n">
        <v>5999</v>
      </c>
      <c r="G161" s="0" t="n">
        <v>17.6</v>
      </c>
      <c r="I161" s="120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111.961342440679</v>
      </c>
      <c r="J161" s="121" t="n">
        <f aca="false">I161*20.9/100</f>
        <v>23.3999205701019</v>
      </c>
      <c r="K161" s="82" t="n">
        <f aca="false">($B$9-EXP(52.57-6690.9/(273.15+G161)-4.681*LN(273.15+G161)))*I161/100*0.2095</f>
        <v>232.8751095123</v>
      </c>
      <c r="L161" s="82" t="n">
        <f aca="false">K161/1.33322</f>
        <v>174.671179184456</v>
      </c>
      <c r="M161" s="120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8.80189993261294</v>
      </c>
      <c r="N161" s="120" t="n">
        <f aca="false">M161*31.25</f>
        <v>275.059372894154</v>
      </c>
    </row>
    <row collapsed="false" customFormat="false" customHeight="false" hidden="false" ht="12.75" outlineLevel="0" r="162">
      <c r="A162" s="119" t="n">
        <v>40402</v>
      </c>
      <c r="B162" s="0" t="s">
        <v>237</v>
      </c>
      <c r="C162" s="0" t="n">
        <v>23.517</v>
      </c>
      <c r="D162" s="0" t="n">
        <v>333.064</v>
      </c>
      <c r="E162" s="0" t="n">
        <v>29.46</v>
      </c>
      <c r="F162" s="0" t="n">
        <v>6011</v>
      </c>
      <c r="G162" s="0" t="n">
        <v>17.6</v>
      </c>
      <c r="I162" s="120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111.764155344505</v>
      </c>
      <c r="J162" s="121" t="n">
        <f aca="false">I162*20.9/100</f>
        <v>23.3587084670015</v>
      </c>
      <c r="K162" s="82" t="n">
        <f aca="false">($B$9-EXP(52.57-6690.9/(273.15+G162)-4.681*LN(273.15+G162)))*I162/100*0.2095</f>
        <v>232.464968247334</v>
      </c>
      <c r="L162" s="82" t="n">
        <f aca="false">K162/1.33322</f>
        <v>174.363547087003</v>
      </c>
      <c r="M162" s="120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8.78639796514192</v>
      </c>
      <c r="N162" s="120" t="n">
        <f aca="false">M162*31.25</f>
        <v>274.574936410685</v>
      </c>
    </row>
    <row collapsed="false" customFormat="false" customHeight="false" hidden="false" ht="12.75" outlineLevel="0" r="163">
      <c r="A163" s="119" t="n">
        <v>40402</v>
      </c>
      <c r="B163" s="0" t="s">
        <v>238</v>
      </c>
      <c r="C163" s="0" t="n">
        <v>23.684</v>
      </c>
      <c r="D163" s="0" t="n">
        <v>331.893</v>
      </c>
      <c r="E163" s="0" t="n">
        <v>29.5</v>
      </c>
      <c r="F163" s="0" t="n">
        <v>5998</v>
      </c>
      <c r="G163" s="0" t="n">
        <v>17.6</v>
      </c>
      <c r="I163" s="120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111.370983812554</v>
      </c>
      <c r="J163" s="121" t="n">
        <f aca="false">I163*20.9/100</f>
        <v>23.2765356168238</v>
      </c>
      <c r="K163" s="82" t="n">
        <f aca="false">($B$9-EXP(52.57-6690.9/(273.15+G163)-4.681*LN(273.15+G163)))*I163/100*0.2095</f>
        <v>231.647187202874</v>
      </c>
      <c r="L163" s="82" t="n">
        <f aca="false">K163/1.33322</f>
        <v>173.750159165685</v>
      </c>
      <c r="M163" s="120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8.75548857798074</v>
      </c>
      <c r="N163" s="120" t="n">
        <f aca="false">M163*31.25</f>
        <v>273.609018061898</v>
      </c>
    </row>
    <row collapsed="false" customFormat="false" customHeight="false" hidden="false" ht="12.75" outlineLevel="0" r="164">
      <c r="A164" s="119" t="n">
        <v>40402</v>
      </c>
      <c r="B164" s="0" t="s">
        <v>239</v>
      </c>
      <c r="C164" s="0" t="n">
        <v>23.851</v>
      </c>
      <c r="D164" s="0" t="n">
        <v>330.435</v>
      </c>
      <c r="E164" s="0" t="n">
        <v>29.55</v>
      </c>
      <c r="F164" s="0" t="n">
        <v>5994</v>
      </c>
      <c r="G164" s="0" t="n">
        <v>17.6</v>
      </c>
      <c r="I164" s="120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110.88176334154</v>
      </c>
      <c r="J164" s="121" t="n">
        <f aca="false">I164*20.9/100</f>
        <v>23.1742885383819</v>
      </c>
      <c r="K164" s="82" t="n">
        <f aca="false">($B$9-EXP(52.57-6690.9/(273.15+G164)-4.681*LN(273.15+G164)))*I164/100*0.2095</f>
        <v>230.62962821082</v>
      </c>
      <c r="L164" s="82" t="n">
        <f aca="false">K164/1.33322</f>
        <v>172.986925046744</v>
      </c>
      <c r="M164" s="120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8.71702825286334</v>
      </c>
      <c r="N164" s="120" t="n">
        <f aca="false">M164*31.25</f>
        <v>272.407132901979</v>
      </c>
    </row>
    <row collapsed="false" customFormat="false" customHeight="false" hidden="false" ht="12.75" outlineLevel="0" r="165">
      <c r="A165" s="119" t="n">
        <v>40402</v>
      </c>
      <c r="B165" s="0" t="s">
        <v>240</v>
      </c>
      <c r="C165" s="0" t="n">
        <v>24.018</v>
      </c>
      <c r="D165" s="0" t="n">
        <v>333.358</v>
      </c>
      <c r="E165" s="0" t="n">
        <v>29.45</v>
      </c>
      <c r="F165" s="0" t="n">
        <v>5985</v>
      </c>
      <c r="G165" s="0" t="n">
        <v>17.6</v>
      </c>
      <c r="I165" s="120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111.862698669756</v>
      </c>
      <c r="J165" s="121" t="n">
        <f aca="false">I165*20.9/100</f>
        <v>23.379304021979</v>
      </c>
      <c r="K165" s="82" t="n">
        <f aca="false">($B$9-EXP(52.57-6690.9/(273.15+G165)-4.681*LN(273.15+G165)))*I165/100*0.2095</f>
        <v>232.669934418329</v>
      </c>
      <c r="L165" s="82" t="n">
        <f aca="false">K165/1.33322</f>
        <v>174.517284782953</v>
      </c>
      <c r="M165" s="120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8.79414500058272</v>
      </c>
      <c r="N165" s="120" t="n">
        <f aca="false">M165*31.25</f>
        <v>274.81703126821</v>
      </c>
    </row>
    <row collapsed="false" customFormat="false" customHeight="false" hidden="false" ht="12.75" outlineLevel="0" r="166">
      <c r="A166" s="119" t="n">
        <v>40402</v>
      </c>
      <c r="B166" s="0" t="s">
        <v>241</v>
      </c>
      <c r="C166" s="0" t="n">
        <v>24.185</v>
      </c>
      <c r="D166" s="0" t="n">
        <v>334.831</v>
      </c>
      <c r="E166" s="0" t="n">
        <v>29.4</v>
      </c>
      <c r="F166" s="0" t="n">
        <v>5967</v>
      </c>
      <c r="G166" s="0" t="n">
        <v>17.6</v>
      </c>
      <c r="I166" s="120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112.356924679064</v>
      </c>
      <c r="J166" s="121" t="n">
        <f aca="false">I166*20.9/100</f>
        <v>23.4825972579245</v>
      </c>
      <c r="K166" s="82" t="n">
        <f aca="false">($B$9-EXP(52.57-6690.9/(273.15+G166)-4.681*LN(273.15+G166)))*I166/100*0.2095</f>
        <v>233.697904729622</v>
      </c>
      <c r="L166" s="82" t="n">
        <f aca="false">K166/1.33322</f>
        <v>175.288328055101</v>
      </c>
      <c r="M166" s="120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8.83299883873076</v>
      </c>
      <c r="N166" s="120" t="n">
        <f aca="false">M166*31.25</f>
        <v>276.031213710336</v>
      </c>
    </row>
    <row collapsed="false" customFormat="false" customHeight="false" hidden="false" ht="12.75" outlineLevel="0" r="167">
      <c r="A167" s="119" t="n">
        <v>40402</v>
      </c>
      <c r="B167" s="0" t="s">
        <v>242</v>
      </c>
      <c r="C167" s="0" t="n">
        <v>24.352</v>
      </c>
      <c r="D167" s="0" t="n">
        <v>332.478</v>
      </c>
      <c r="E167" s="0" t="n">
        <v>29.48</v>
      </c>
      <c r="F167" s="0" t="n">
        <v>5969</v>
      </c>
      <c r="G167" s="0" t="n">
        <v>17.6</v>
      </c>
      <c r="I167" s="120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111.567369493074</v>
      </c>
      <c r="J167" s="121" t="n">
        <f aca="false">I167*20.9/100</f>
        <v>23.3175802240525</v>
      </c>
      <c r="K167" s="82" t="n">
        <f aca="false">($B$9-EXP(52.57-6690.9/(273.15+G167)-4.681*LN(273.15+G167)))*I167/100*0.2095</f>
        <v>232.055661555369</v>
      </c>
      <c r="L167" s="82" t="n">
        <f aca="false">K167/1.33322</f>
        <v>174.056540972509</v>
      </c>
      <c r="M167" s="120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8.77092754173785</v>
      </c>
      <c r="N167" s="120" t="n">
        <f aca="false">M167*31.25</f>
        <v>274.091485679308</v>
      </c>
    </row>
    <row collapsed="false" customFormat="false" customHeight="false" hidden="false" ht="12.75" outlineLevel="0" r="168">
      <c r="A168" s="119" t="n">
        <v>40402</v>
      </c>
      <c r="B168" s="0" t="s">
        <v>243</v>
      </c>
      <c r="C168" s="0" t="n">
        <v>24.519</v>
      </c>
      <c r="D168" s="0" t="n">
        <v>336.732</v>
      </c>
      <c r="E168" s="0" t="n">
        <v>29.38</v>
      </c>
      <c r="F168" s="0" t="n">
        <v>5969</v>
      </c>
      <c r="G168" s="0" t="n">
        <v>17.5</v>
      </c>
      <c r="I168" s="120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112.761975129951</v>
      </c>
      <c r="J168" s="121" t="n">
        <f aca="false">I168*20.9/100</f>
        <v>23.5672528021598</v>
      </c>
      <c r="K168" s="82" t="n">
        <f aca="false">($B$9-EXP(52.57-6690.9/(273.15+G168)-4.681*LN(273.15+G168)))*I168/100*0.2095</f>
        <v>234.570366145294</v>
      </c>
      <c r="L168" s="82" t="n">
        <f aca="false">K168/1.33322</f>
        <v>175.942729740999</v>
      </c>
      <c r="M168" s="120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8.8816565866143</v>
      </c>
      <c r="N168" s="120" t="n">
        <f aca="false">M168*31.25</f>
        <v>277.551768331697</v>
      </c>
    </row>
    <row collapsed="false" customFormat="false" customHeight="false" hidden="false" ht="12.75" outlineLevel="0" r="169">
      <c r="A169" s="119" t="n">
        <v>40402</v>
      </c>
      <c r="B169" s="0" t="s">
        <v>244</v>
      </c>
      <c r="C169" s="0" t="n">
        <v>24.685</v>
      </c>
      <c r="D169" s="0" t="n">
        <v>336.138</v>
      </c>
      <c r="E169" s="0" t="n">
        <v>29.4</v>
      </c>
      <c r="F169" s="0" t="n">
        <v>5961</v>
      </c>
      <c r="G169" s="0" t="n">
        <v>17.5</v>
      </c>
      <c r="I169" s="120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112.563224756781</v>
      </c>
      <c r="J169" s="121" t="n">
        <f aca="false">I169*20.9/100</f>
        <v>23.5257139741673</v>
      </c>
      <c r="K169" s="82" t="n">
        <f aca="false">($B$9-EXP(52.57-6690.9/(273.15+G169)-4.681*LN(273.15+G169)))*I169/100*0.2095</f>
        <v>234.156920497927</v>
      </c>
      <c r="L169" s="82" t="n">
        <f aca="false">K169/1.33322</f>
        <v>175.632619146073</v>
      </c>
      <c r="M169" s="120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8.8660020846519</v>
      </c>
      <c r="N169" s="120" t="n">
        <f aca="false">M169*31.25</f>
        <v>277.062565145372</v>
      </c>
    </row>
    <row collapsed="false" customFormat="false" customHeight="false" hidden="false" ht="12.75" outlineLevel="0" r="170">
      <c r="A170" s="119" t="n">
        <v>40402</v>
      </c>
      <c r="B170" s="0" t="s">
        <v>245</v>
      </c>
      <c r="C170" s="0" t="n">
        <v>24.852</v>
      </c>
      <c r="D170" s="0" t="n">
        <v>338.519</v>
      </c>
      <c r="E170" s="0" t="n">
        <v>29.32</v>
      </c>
      <c r="F170" s="0" t="n">
        <v>5952</v>
      </c>
      <c r="G170" s="0" t="n">
        <v>17.5</v>
      </c>
      <c r="I170" s="120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113.360668371945</v>
      </c>
      <c r="J170" s="121" t="n">
        <f aca="false">I170*20.9/100</f>
        <v>23.6923796897365</v>
      </c>
      <c r="K170" s="82" t="n">
        <f aca="false">($B$9-EXP(52.57-6690.9/(273.15+G170)-4.681*LN(273.15+G170)))*I170/100*0.2095</f>
        <v>235.815783253512</v>
      </c>
      <c r="L170" s="82" t="n">
        <f aca="false">K170/1.33322</f>
        <v>176.876871974252</v>
      </c>
      <c r="M170" s="120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8.92881244540437</v>
      </c>
      <c r="N170" s="120" t="n">
        <f aca="false">M170*31.25</f>
        <v>279.025388918887</v>
      </c>
    </row>
    <row collapsed="false" customFormat="false" customHeight="false" hidden="false" ht="12.75" outlineLevel="0" r="171">
      <c r="A171" s="119" t="n">
        <v>40402</v>
      </c>
      <c r="B171" s="0" t="s">
        <v>246</v>
      </c>
      <c r="C171" s="0" t="n">
        <v>25.019</v>
      </c>
      <c r="D171" s="0" t="n">
        <v>335.842</v>
      </c>
      <c r="E171" s="0" t="n">
        <v>29.41</v>
      </c>
      <c r="F171" s="0" t="n">
        <v>5957</v>
      </c>
      <c r="G171" s="0" t="n">
        <v>17.5</v>
      </c>
      <c r="I171" s="120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112.464001589191</v>
      </c>
      <c r="J171" s="121" t="n">
        <f aca="false">I171*20.9/100</f>
        <v>23.504976332141</v>
      </c>
      <c r="K171" s="82" t="n">
        <f aca="false">($B$9-EXP(52.57-6690.9/(273.15+G171)-4.681*LN(273.15+G171)))*I171/100*0.2095</f>
        <v>233.950513908074</v>
      </c>
      <c r="L171" s="82" t="n">
        <f aca="false">K171/1.33322</f>
        <v>175.477801044144</v>
      </c>
      <c r="M171" s="120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8.85818680739239</v>
      </c>
      <c r="N171" s="120" t="n">
        <f aca="false">M171*31.25</f>
        <v>276.818337731012</v>
      </c>
    </row>
    <row collapsed="false" customFormat="false" customHeight="false" hidden="false" ht="12.75" outlineLevel="0" r="172">
      <c r="A172" s="119" t="n">
        <v>40402</v>
      </c>
      <c r="B172" s="0" t="s">
        <v>247</v>
      </c>
      <c r="C172" s="0" t="n">
        <v>25.186</v>
      </c>
      <c r="D172" s="0" t="n">
        <v>338.519</v>
      </c>
      <c r="E172" s="0" t="n">
        <v>29.32</v>
      </c>
      <c r="F172" s="0" t="n">
        <v>5955</v>
      </c>
      <c r="G172" s="0" t="n">
        <v>17.5</v>
      </c>
      <c r="I172" s="120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113.360668371945</v>
      </c>
      <c r="J172" s="121" t="n">
        <f aca="false">I172*20.9/100</f>
        <v>23.6923796897365</v>
      </c>
      <c r="K172" s="82" t="n">
        <f aca="false">($B$9-EXP(52.57-6690.9/(273.15+G172)-4.681*LN(273.15+G172)))*I172/100*0.2095</f>
        <v>235.815783253512</v>
      </c>
      <c r="L172" s="82" t="n">
        <f aca="false">K172/1.33322</f>
        <v>176.876871974252</v>
      </c>
      <c r="M172" s="120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8.92881244540437</v>
      </c>
      <c r="N172" s="120" t="n">
        <f aca="false">M172*31.25</f>
        <v>279.025388918887</v>
      </c>
    </row>
    <row collapsed="false" customFormat="false" customHeight="false" hidden="false" ht="12.75" outlineLevel="0" r="173">
      <c r="A173" s="119" t="n">
        <v>40402</v>
      </c>
      <c r="B173" s="0" t="s">
        <v>248</v>
      </c>
      <c r="C173" s="0" t="n">
        <v>25.353</v>
      </c>
      <c r="D173" s="0" t="n">
        <v>337.624</v>
      </c>
      <c r="E173" s="0" t="n">
        <v>29.35</v>
      </c>
      <c r="F173" s="0" t="n">
        <v>5947</v>
      </c>
      <c r="G173" s="0" t="n">
        <v>17.5</v>
      </c>
      <c r="I173" s="120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113.060862827863</v>
      </c>
      <c r="J173" s="121" t="n">
        <f aca="false">I173*20.9/100</f>
        <v>23.6297203310234</v>
      </c>
      <c r="K173" s="82" t="n">
        <f aca="false">($B$9-EXP(52.57-6690.9/(273.15+G173)-4.681*LN(273.15+G173)))*I173/100*0.2095</f>
        <v>235.192120035777</v>
      </c>
      <c r="L173" s="82" t="n">
        <f aca="false">K173/1.33322</f>
        <v>176.409084799041</v>
      </c>
      <c r="M173" s="120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8.90519836909692</v>
      </c>
      <c r="N173" s="120" t="n">
        <f aca="false">M173*31.25</f>
        <v>278.287449034279</v>
      </c>
    </row>
    <row collapsed="false" customFormat="false" customHeight="false" hidden="false" ht="12.75" outlineLevel="0" r="174">
      <c r="A174" s="119" t="n">
        <v>40402</v>
      </c>
      <c r="B174" s="0" t="s">
        <v>249</v>
      </c>
      <c r="C174" s="0" t="n">
        <v>25.52</v>
      </c>
      <c r="D174" s="0" t="n">
        <v>340.018</v>
      </c>
      <c r="E174" s="0" t="n">
        <v>29.27</v>
      </c>
      <c r="F174" s="0" t="n">
        <v>5946</v>
      </c>
      <c r="G174" s="0" t="n">
        <v>17.5</v>
      </c>
      <c r="I174" s="120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113.862394010339</v>
      </c>
      <c r="J174" s="121" t="n">
        <f aca="false">I174*20.9/100</f>
        <v>23.7972403481609</v>
      </c>
      <c r="K174" s="82" t="n">
        <f aca="false">($B$9-EXP(52.57-6690.9/(273.15+G174)-4.681*LN(273.15+G174)))*I174/100*0.2095</f>
        <v>236.859485854207</v>
      </c>
      <c r="L174" s="82" t="n">
        <f aca="false">K174/1.33322</f>
        <v>177.65971546647</v>
      </c>
      <c r="M174" s="120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8.96833068562483</v>
      </c>
      <c r="N174" s="120" t="n">
        <f aca="false">M174*31.25</f>
        <v>280.260333925776</v>
      </c>
    </row>
    <row collapsed="false" customFormat="false" customHeight="false" hidden="false" ht="12.75" outlineLevel="0" r="175">
      <c r="A175" s="119" t="n">
        <v>40402</v>
      </c>
      <c r="B175" s="0" t="s">
        <v>250</v>
      </c>
      <c r="C175" s="0" t="n">
        <v>25.687</v>
      </c>
      <c r="D175" s="0" t="n">
        <v>338.818</v>
      </c>
      <c r="E175" s="0" t="n">
        <v>29.31</v>
      </c>
      <c r="F175" s="0" t="n">
        <v>5945</v>
      </c>
      <c r="G175" s="0" t="n">
        <v>17.5</v>
      </c>
      <c r="I175" s="120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113.460808159175</v>
      </c>
      <c r="J175" s="121" t="n">
        <f aca="false">I175*20.9/100</f>
        <v>23.7133089052676</v>
      </c>
      <c r="K175" s="82" t="n">
        <f aca="false">($B$9-EXP(52.57-6690.9/(273.15+G175)-4.681*LN(273.15+G175)))*I175/100*0.2095</f>
        <v>236.024096619158</v>
      </c>
      <c r="L175" s="82" t="n">
        <f aca="false">K175/1.33322</f>
        <v>177.033120279593</v>
      </c>
      <c r="M175" s="120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8.93669991988156</v>
      </c>
      <c r="N175" s="120" t="n">
        <f aca="false">M175*31.25</f>
        <v>279.271872496299</v>
      </c>
    </row>
    <row collapsed="false" customFormat="false" customHeight="false" hidden="false" ht="12.75" outlineLevel="0" r="176">
      <c r="A176" s="119" t="n">
        <v>40402</v>
      </c>
      <c r="B176" s="0" t="s">
        <v>251</v>
      </c>
      <c r="C176" s="0" t="n">
        <v>25.854</v>
      </c>
      <c r="D176" s="0" t="n">
        <v>341.648</v>
      </c>
      <c r="E176" s="0" t="n">
        <v>29.26</v>
      </c>
      <c r="F176" s="0" t="n">
        <v>5943</v>
      </c>
      <c r="G176" s="0" t="n">
        <v>17.4</v>
      </c>
      <c r="I176" s="120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114.17237664328</v>
      </c>
      <c r="J176" s="121" t="n">
        <f aca="false">I176*20.9/100</f>
        <v>23.8620267184456</v>
      </c>
      <c r="K176" s="82" t="n">
        <f aca="false">($B$9-EXP(52.57-6690.9/(273.15+G176)-4.681*LN(273.15+G176)))*I176/100*0.2095</f>
        <v>237.534499825506</v>
      </c>
      <c r="L176" s="82" t="n">
        <f aca="false">K176/1.33322</f>
        <v>178.166018980743</v>
      </c>
      <c r="M176" s="120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9.00982275524641</v>
      </c>
      <c r="N176" s="120" t="n">
        <f aca="false">M176*31.25</f>
        <v>281.55696110145</v>
      </c>
    </row>
    <row collapsed="false" customFormat="false" customHeight="false" hidden="false" ht="12.75" outlineLevel="0" r="177">
      <c r="A177" s="119" t="n">
        <v>40402</v>
      </c>
      <c r="B177" s="0" t="s">
        <v>252</v>
      </c>
      <c r="C177" s="0" t="n">
        <v>26.021</v>
      </c>
      <c r="D177" s="0" t="n">
        <v>339.843</v>
      </c>
      <c r="E177" s="0" t="n">
        <v>29.32</v>
      </c>
      <c r="F177" s="0" t="n">
        <v>5928</v>
      </c>
      <c r="G177" s="0" t="n">
        <v>17.4</v>
      </c>
      <c r="I177" s="120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113.568924382452</v>
      </c>
      <c r="J177" s="121" t="n">
        <f aca="false">I177*20.9/100</f>
        <v>23.7359051959325</v>
      </c>
      <c r="K177" s="82" t="n">
        <f aca="false">($B$9-EXP(52.57-6690.9/(273.15+G177)-4.681*LN(273.15+G177)))*I177/100*0.2095</f>
        <v>236.279023368252</v>
      </c>
      <c r="L177" s="82" t="n">
        <f aca="false">K177/1.33322</f>
        <v>177.224331594375</v>
      </c>
      <c r="M177" s="120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8.96220179761057</v>
      </c>
      <c r="N177" s="120" t="n">
        <f aca="false">M177*31.25</f>
        <v>280.06880617533</v>
      </c>
    </row>
    <row collapsed="false" customFormat="false" customHeight="false" hidden="false" ht="12.75" outlineLevel="0" r="178">
      <c r="A178" s="119" t="n">
        <v>40402</v>
      </c>
      <c r="B178" s="0" t="s">
        <v>253</v>
      </c>
      <c r="C178" s="0" t="n">
        <v>26.188</v>
      </c>
      <c r="D178" s="0" t="n">
        <v>342.555</v>
      </c>
      <c r="E178" s="0" t="n">
        <v>29.23</v>
      </c>
      <c r="F178" s="0" t="n">
        <v>5939</v>
      </c>
      <c r="G178" s="0" t="n">
        <v>17.4</v>
      </c>
      <c r="I178" s="120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114.475496891917</v>
      </c>
      <c r="J178" s="121" t="n">
        <f aca="false">I178*20.9/100</f>
        <v>23.9253788504107</v>
      </c>
      <c r="K178" s="82" t="n">
        <f aca="false">($B$9-EXP(52.57-6690.9/(273.15+G178)-4.681*LN(273.15+G178)))*I178/100*0.2095</f>
        <v>238.165138503301</v>
      </c>
      <c r="L178" s="82" t="n">
        <f aca="false">K178/1.33322</f>
        <v>178.639038195722</v>
      </c>
      <c r="M178" s="120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9.03374324980071</v>
      </c>
      <c r="N178" s="120" t="n">
        <f aca="false">M178*31.25</f>
        <v>282.304476556272</v>
      </c>
    </row>
    <row collapsed="false" customFormat="false" customHeight="false" hidden="false" ht="12.75" outlineLevel="0" r="179">
      <c r="A179" s="119" t="n">
        <v>40402</v>
      </c>
      <c r="B179" s="0" t="s">
        <v>254</v>
      </c>
      <c r="C179" s="0" t="n">
        <v>26.355</v>
      </c>
      <c r="D179" s="0" t="n">
        <v>342.858</v>
      </c>
      <c r="E179" s="0" t="n">
        <v>29.22</v>
      </c>
      <c r="F179" s="0" t="n">
        <v>5938</v>
      </c>
      <c r="G179" s="0" t="n">
        <v>17.4</v>
      </c>
      <c r="I179" s="120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114.576744438355</v>
      </c>
      <c r="J179" s="121" t="n">
        <f aca="false">I179*20.9/100</f>
        <v>23.9465395876163</v>
      </c>
      <c r="K179" s="82" t="n">
        <f aca="false">($B$9-EXP(52.57-6690.9/(273.15+G179)-4.681*LN(273.15+G179)))*I179/100*0.2095</f>
        <v>238.375783021781</v>
      </c>
      <c r="L179" s="82" t="n">
        <f aca="false">K179/1.33322</f>
        <v>178.797035014312</v>
      </c>
      <c r="M179" s="120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9.04173311980806</v>
      </c>
      <c r="N179" s="120" t="n">
        <f aca="false">M179*31.25</f>
        <v>282.554159994002</v>
      </c>
    </row>
    <row collapsed="false" customFormat="false" customHeight="false" hidden="false" ht="12.75" outlineLevel="0" r="180">
      <c r="A180" s="119" t="n">
        <v>40402</v>
      </c>
      <c r="B180" s="0" t="s">
        <v>255</v>
      </c>
      <c r="C180" s="0" t="n">
        <v>26.521</v>
      </c>
      <c r="D180" s="0" t="n">
        <v>342.253</v>
      </c>
      <c r="E180" s="0" t="n">
        <v>29.24</v>
      </c>
      <c r="F180" s="0" t="n">
        <v>5922</v>
      </c>
      <c r="G180" s="0" t="n">
        <v>17.4</v>
      </c>
      <c r="I180" s="120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114.374353170296</v>
      </c>
      <c r="J180" s="121" t="n">
        <f aca="false">I180*20.9/100</f>
        <v>23.9042398125919</v>
      </c>
      <c r="K180" s="82" t="n">
        <f aca="false">($B$9-EXP(52.57-6690.9/(273.15+G180)-4.681*LN(273.15+G180)))*I180/100*0.2095</f>
        <v>237.954709991325</v>
      </c>
      <c r="L180" s="82" t="n">
        <f aca="false">K180/1.33322</f>
        <v>178.481203395782</v>
      </c>
      <c r="M180" s="120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9.0257615730466</v>
      </c>
      <c r="N180" s="120" t="n">
        <f aca="false">M180*31.25</f>
        <v>282.055049157706</v>
      </c>
    </row>
    <row collapsed="false" customFormat="false" customHeight="false" hidden="false" ht="12.75" outlineLevel="0" r="181">
      <c r="A181" s="119" t="n">
        <v>40402</v>
      </c>
      <c r="B181" s="0" t="s">
        <v>256</v>
      </c>
      <c r="C181" s="0" t="n">
        <v>26.688</v>
      </c>
      <c r="D181" s="0" t="n">
        <v>342.858</v>
      </c>
      <c r="E181" s="0" t="n">
        <v>29.22</v>
      </c>
      <c r="F181" s="0" t="n">
        <v>5921</v>
      </c>
      <c r="G181" s="0" t="n">
        <v>17.4</v>
      </c>
      <c r="I181" s="120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114.576744438355</v>
      </c>
      <c r="J181" s="121" t="n">
        <f aca="false">I181*20.9/100</f>
        <v>23.9465395876163</v>
      </c>
      <c r="K181" s="82" t="n">
        <f aca="false">($B$9-EXP(52.57-6690.9/(273.15+G181)-4.681*LN(273.15+G181)))*I181/100*0.2095</f>
        <v>238.375783021781</v>
      </c>
      <c r="L181" s="82" t="n">
        <f aca="false">K181/1.33322</f>
        <v>178.797035014312</v>
      </c>
      <c r="M181" s="120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9.04173311980806</v>
      </c>
      <c r="N181" s="120" t="n">
        <f aca="false">M181*31.25</f>
        <v>282.554159994002</v>
      </c>
    </row>
    <row collapsed="false" customFormat="false" customHeight="false" hidden="false" ht="12.75" outlineLevel="0" r="182">
      <c r="A182" s="119" t="n">
        <v>40402</v>
      </c>
      <c r="B182" s="0" t="s">
        <v>257</v>
      </c>
      <c r="C182" s="0" t="n">
        <v>26.855</v>
      </c>
      <c r="D182" s="0" t="n">
        <v>340.318</v>
      </c>
      <c r="E182" s="0" t="n">
        <v>29.26</v>
      </c>
      <c r="F182" s="0" t="n">
        <v>5913</v>
      </c>
      <c r="G182" s="0" t="n">
        <v>17.5</v>
      </c>
      <c r="I182" s="120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113.963047839738</v>
      </c>
      <c r="J182" s="121" t="n">
        <f aca="false">I182*20.9/100</f>
        <v>23.8182769985053</v>
      </c>
      <c r="K182" s="82" t="n">
        <f aca="false">($B$9-EXP(52.57-6690.9/(273.15+G182)-4.681*LN(273.15+G182)))*I182/100*0.2095</f>
        <v>237.068868543618</v>
      </c>
      <c r="L182" s="82" t="n">
        <f aca="false">K182/1.33322</f>
        <v>177.816765832809</v>
      </c>
      <c r="M182" s="120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8.97625864844934</v>
      </c>
      <c r="N182" s="120" t="n">
        <f aca="false">M182*31.25</f>
        <v>280.508082764042</v>
      </c>
    </row>
    <row collapsed="false" customFormat="false" customHeight="false" hidden="false" ht="12.75" outlineLevel="0" r="183">
      <c r="A183" s="119" t="n">
        <v>40402</v>
      </c>
      <c r="B183" s="0" t="s">
        <v>258</v>
      </c>
      <c r="C183" s="0" t="n">
        <v>27.022</v>
      </c>
      <c r="D183" s="0" t="n">
        <v>338.818</v>
      </c>
      <c r="E183" s="0" t="n">
        <v>29.31</v>
      </c>
      <c r="F183" s="0" t="n">
        <v>5910</v>
      </c>
      <c r="G183" s="0" t="n">
        <v>17.5</v>
      </c>
      <c r="I183" s="120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113.460808159175</v>
      </c>
      <c r="J183" s="121" t="n">
        <f aca="false">I183*20.9/100</f>
        <v>23.7133089052676</v>
      </c>
      <c r="K183" s="82" t="n">
        <f aca="false">($B$9-EXP(52.57-6690.9/(273.15+G183)-4.681*LN(273.15+G183)))*I183/100*0.2095</f>
        <v>236.024096619158</v>
      </c>
      <c r="L183" s="82" t="n">
        <f aca="false">K183/1.33322</f>
        <v>177.033120279593</v>
      </c>
      <c r="M183" s="120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8.93669991988156</v>
      </c>
      <c r="N183" s="120" t="n">
        <f aca="false">M183*31.25</f>
        <v>279.271872496299</v>
      </c>
    </row>
    <row collapsed="false" customFormat="false" customHeight="false" hidden="false" ht="12.75" outlineLevel="0" r="184">
      <c r="A184" s="119" t="n">
        <v>40402</v>
      </c>
      <c r="B184" s="0" t="s">
        <v>259</v>
      </c>
      <c r="C184" s="0" t="n">
        <v>27.189</v>
      </c>
      <c r="D184" s="0" t="n">
        <v>341.826</v>
      </c>
      <c r="E184" s="0" t="n">
        <v>29.21</v>
      </c>
      <c r="F184" s="0" t="n">
        <v>5896</v>
      </c>
      <c r="G184" s="0" t="n">
        <v>17.5</v>
      </c>
      <c r="I184" s="120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114.467868126054</v>
      </c>
      <c r="J184" s="121" t="n">
        <f aca="false">I184*20.9/100</f>
        <v>23.9237844383452</v>
      </c>
      <c r="K184" s="82" t="n">
        <f aca="false">($B$9-EXP(52.57-6690.9/(273.15+G184)-4.681*LN(273.15+G184)))*I184/100*0.2095</f>
        <v>238.119008710657</v>
      </c>
      <c r="L184" s="82" t="n">
        <f aca="false">K184/1.33322</f>
        <v>178.604437910215</v>
      </c>
      <c r="M184" s="120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9.01602063750498</v>
      </c>
      <c r="N184" s="120" t="n">
        <f aca="false">M184*31.25</f>
        <v>281.750644922031</v>
      </c>
    </row>
    <row collapsed="false" customFormat="false" customHeight="false" hidden="false" ht="12.75" outlineLevel="0" r="185">
      <c r="A185" s="119" t="n">
        <v>40402</v>
      </c>
      <c r="B185" s="0" t="s">
        <v>260</v>
      </c>
      <c r="C185" s="0" t="n">
        <v>27.356</v>
      </c>
      <c r="D185" s="0" t="n">
        <v>342.734</v>
      </c>
      <c r="E185" s="0" t="n">
        <v>29.18</v>
      </c>
      <c r="F185" s="0" t="n">
        <v>5907</v>
      </c>
      <c r="G185" s="0" t="n">
        <v>17.5</v>
      </c>
      <c r="I185" s="120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114.77200623083</v>
      </c>
      <c r="J185" s="121" t="n">
        <f aca="false">I185*20.9/100</f>
        <v>23.9873493022434</v>
      </c>
      <c r="K185" s="82" t="n">
        <f aca="false">($B$9-EXP(52.57-6690.9/(273.15+G185)-4.681*LN(273.15+G185)))*I185/100*0.2095</f>
        <v>238.751684632782</v>
      </c>
      <c r="L185" s="82" t="n">
        <f aca="false">K185/1.33322</f>
        <v>179.078985188328</v>
      </c>
      <c r="M185" s="120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9.03997596640384</v>
      </c>
      <c r="N185" s="120" t="n">
        <f aca="false">M185*31.25</f>
        <v>282.49924895012</v>
      </c>
    </row>
    <row collapsed="false" customFormat="false" customHeight="false" hidden="false" ht="12.75" outlineLevel="0" r="186">
      <c r="A186" s="119" t="n">
        <v>40402</v>
      </c>
      <c r="B186" s="0" t="s">
        <v>261</v>
      </c>
      <c r="C186" s="0" t="n">
        <v>27.523</v>
      </c>
      <c r="D186" s="0" t="n">
        <v>339.417</v>
      </c>
      <c r="E186" s="0" t="n">
        <v>29.29</v>
      </c>
      <c r="F186" s="0" t="n">
        <v>5904</v>
      </c>
      <c r="G186" s="0" t="n">
        <v>17.5</v>
      </c>
      <c r="I186" s="120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113.661395468208</v>
      </c>
      <c r="J186" s="121" t="n">
        <f aca="false">I186*20.9/100</f>
        <v>23.7552316528554</v>
      </c>
      <c r="K186" s="82" t="n">
        <f aca="false">($B$9-EXP(52.57-6690.9/(273.15+G186)-4.681*LN(273.15+G186)))*I186/100*0.2095</f>
        <v>236.441363507838</v>
      </c>
      <c r="L186" s="82" t="n">
        <f aca="false">K186/1.33322</f>
        <v>177.346097049128</v>
      </c>
      <c r="M186" s="120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8.9524991074393</v>
      </c>
      <c r="N186" s="120" t="n">
        <f aca="false">M186*31.25</f>
        <v>279.765597107478</v>
      </c>
    </row>
    <row collapsed="false" customFormat="false" customHeight="false" hidden="false" ht="12.75" outlineLevel="0" r="187">
      <c r="A187" s="119" t="n">
        <v>40402</v>
      </c>
      <c r="B187" s="0" t="s">
        <v>262</v>
      </c>
      <c r="C187" s="0" t="n">
        <v>27.69</v>
      </c>
      <c r="D187" s="0" t="n">
        <v>342.128</v>
      </c>
      <c r="E187" s="0" t="n">
        <v>29.2</v>
      </c>
      <c r="F187" s="0" t="n">
        <v>5903</v>
      </c>
      <c r="G187" s="0" t="n">
        <v>17.5</v>
      </c>
      <c r="I187" s="120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114.56914338684</v>
      </c>
      <c r="J187" s="121" t="n">
        <f aca="false">I187*20.9/100</f>
        <v>23.9449509678496</v>
      </c>
      <c r="K187" s="82" t="n">
        <f aca="false">($B$9-EXP(52.57-6690.9/(273.15+G187)-4.681*LN(273.15+G187)))*I187/100*0.2095</f>
        <v>238.329684117652</v>
      </c>
      <c r="L187" s="82" t="n">
        <f aca="false">K187/1.33322</f>
        <v>178.76245789716</v>
      </c>
      <c r="M187" s="120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9.02399754715017</v>
      </c>
      <c r="N187" s="120" t="n">
        <f aca="false">M187*31.25</f>
        <v>281.999923348443</v>
      </c>
    </row>
    <row collapsed="false" customFormat="false" customHeight="false" hidden="false" ht="12.75" outlineLevel="0" r="188">
      <c r="A188" s="119" t="n">
        <v>40402</v>
      </c>
      <c r="B188" s="0" t="s">
        <v>263</v>
      </c>
      <c r="C188" s="0" t="n">
        <v>27.857</v>
      </c>
      <c r="D188" s="0" t="n">
        <v>347.01</v>
      </c>
      <c r="E188" s="0" t="n">
        <v>29.04</v>
      </c>
      <c r="F188" s="0" t="n">
        <v>5888</v>
      </c>
      <c r="G188" s="0" t="n">
        <v>17.5</v>
      </c>
      <c r="I188" s="120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116.203795694291</v>
      </c>
      <c r="J188" s="121" t="n">
        <f aca="false">I188*20.9/100</f>
        <v>24.2865933001068</v>
      </c>
      <c r="K188" s="82" t="n">
        <f aca="false">($B$9-EXP(52.57-6690.9/(273.15+G188)-4.681*LN(273.15+G188)))*I188/100*0.2095</f>
        <v>241.730129966859</v>
      </c>
      <c r="L188" s="82" t="n">
        <f aca="false">K188/1.33322</f>
        <v>181.313009080916</v>
      </c>
      <c r="M188" s="120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9.1527503507133</v>
      </c>
      <c r="N188" s="120" t="n">
        <f aca="false">M188*31.25</f>
        <v>286.02344845979</v>
      </c>
    </row>
    <row collapsed="false" customFormat="false" customHeight="false" hidden="false" ht="12.75" outlineLevel="0" r="189">
      <c r="A189" s="119" t="n">
        <v>40402</v>
      </c>
      <c r="B189" s="0" t="s">
        <v>264</v>
      </c>
      <c r="C189" s="0" t="n">
        <v>28.024</v>
      </c>
      <c r="D189" s="0" t="n">
        <v>343.645</v>
      </c>
      <c r="E189" s="0" t="n">
        <v>29.15</v>
      </c>
      <c r="F189" s="0" t="n">
        <v>5879</v>
      </c>
      <c r="G189" s="0" t="n">
        <v>17.5</v>
      </c>
      <c r="I189" s="120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115.077083409649</v>
      </c>
      <c r="J189" s="121" t="n">
        <f aca="false">I189*20.9/100</f>
        <v>24.0511104326166</v>
      </c>
      <c r="K189" s="82" t="n">
        <f aca="false">($B$9-EXP(52.57-6690.9/(273.15+G189)-4.681*LN(273.15+G189)))*I189/100*0.2095</f>
        <v>239.386314040929</v>
      </c>
      <c r="L189" s="82" t="n">
        <f aca="false">K189/1.33322</f>
        <v>179.554997705502</v>
      </c>
      <c r="M189" s="120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9.06400526113342</v>
      </c>
      <c r="N189" s="120" t="n">
        <f aca="false">M189*31.25</f>
        <v>283.250164410419</v>
      </c>
    </row>
    <row collapsed="false" customFormat="false" customHeight="false" hidden="false" ht="12.75" outlineLevel="0" r="190">
      <c r="A190" s="119" t="n">
        <v>40402</v>
      </c>
      <c r="B190" s="0" t="s">
        <v>265</v>
      </c>
      <c r="C190" s="0" t="n">
        <v>28.191</v>
      </c>
      <c r="D190" s="0" t="n">
        <v>346.088</v>
      </c>
      <c r="E190" s="0" t="n">
        <v>29.07</v>
      </c>
      <c r="F190" s="0" t="n">
        <v>5871</v>
      </c>
      <c r="G190" s="0" t="n">
        <v>17.5</v>
      </c>
      <c r="I190" s="120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115.895242565824</v>
      </c>
      <c r="J190" s="121" t="n">
        <f aca="false">I190*20.9/100</f>
        <v>24.2221056962572</v>
      </c>
      <c r="K190" s="82" t="n">
        <f aca="false">($B$9-EXP(52.57-6690.9/(273.15+G190)-4.681*LN(273.15+G190)))*I190/100*0.2095</f>
        <v>241.088269798691</v>
      </c>
      <c r="L190" s="82" t="n">
        <f aca="false">K190/1.33322</f>
        <v>180.831573032726</v>
      </c>
      <c r="M190" s="120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9.12844727405457</v>
      </c>
      <c r="N190" s="120" t="n">
        <f aca="false">M190*31.25</f>
        <v>285.263977314205</v>
      </c>
    </row>
    <row collapsed="false" customFormat="false" customHeight="false" hidden="false" ht="12.75" outlineLevel="0" r="191">
      <c r="A191" s="119" t="n">
        <v>40402</v>
      </c>
      <c r="B191" s="0" t="s">
        <v>266</v>
      </c>
      <c r="C191" s="0" t="n">
        <v>28.358</v>
      </c>
      <c r="D191" s="0" t="n">
        <v>347.626</v>
      </c>
      <c r="E191" s="0" t="n">
        <v>29.02</v>
      </c>
      <c r="F191" s="0" t="n">
        <v>5876</v>
      </c>
      <c r="G191" s="0" t="n">
        <v>17.5</v>
      </c>
      <c r="I191" s="120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116.410029193933</v>
      </c>
      <c r="J191" s="121" t="n">
        <f aca="false">I191*20.9/100</f>
        <v>24.3296961015319</v>
      </c>
      <c r="K191" s="82" t="n">
        <f aca="false">($B$9-EXP(52.57-6690.9/(273.15+G191)-4.681*LN(273.15+G191)))*I191/100*0.2095</f>
        <v>242.159142206726</v>
      </c>
      <c r="L191" s="82" t="n">
        <f aca="false">K191/1.33322</f>
        <v>181.634795612672</v>
      </c>
      <c r="M191" s="120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9.16899425845223</v>
      </c>
      <c r="N191" s="120" t="n">
        <f aca="false">M191*31.25</f>
        <v>286.531070576632</v>
      </c>
    </row>
    <row collapsed="false" customFormat="false" customHeight="false" hidden="false" ht="12.75" outlineLevel="0" r="192">
      <c r="A192" s="119" t="n">
        <v>40402</v>
      </c>
      <c r="B192" s="0" t="s">
        <v>267</v>
      </c>
      <c r="C192" s="0" t="n">
        <v>28.525</v>
      </c>
      <c r="D192" s="0" t="n">
        <v>343.949</v>
      </c>
      <c r="E192" s="0" t="n">
        <v>29.14</v>
      </c>
      <c r="F192" s="0" t="n">
        <v>5876</v>
      </c>
      <c r="G192" s="0" t="n">
        <v>17.5</v>
      </c>
      <c r="I192" s="120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115.178985142667</v>
      </c>
      <c r="J192" s="121" t="n">
        <f aca="false">I192*20.9/100</f>
        <v>24.0724078948173</v>
      </c>
      <c r="K192" s="82" t="n">
        <f aca="false">($B$9-EXP(52.57-6690.9/(273.15+G192)-4.681*LN(273.15+G192)))*I192/100*0.2095</f>
        <v>239.598292651602</v>
      </c>
      <c r="L192" s="82" t="n">
        <f aca="false">K192/1.33322</f>
        <v>179.713995178292</v>
      </c>
      <c r="M192" s="120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9.07203151463954</v>
      </c>
      <c r="N192" s="120" t="n">
        <f aca="false">M192*31.25</f>
        <v>283.500984832486</v>
      </c>
    </row>
    <row collapsed="false" customFormat="false" customHeight="false" hidden="false" ht="12.75" outlineLevel="0" r="193">
      <c r="A193" s="119" t="n">
        <v>40402</v>
      </c>
      <c r="B193" s="0" t="s">
        <v>268</v>
      </c>
      <c r="C193" s="0" t="n">
        <v>28.691</v>
      </c>
      <c r="D193" s="0" t="n">
        <v>346.702</v>
      </c>
      <c r="E193" s="0" t="n">
        <v>29.05</v>
      </c>
      <c r="F193" s="0" t="n">
        <v>5879</v>
      </c>
      <c r="G193" s="0" t="n">
        <v>17.5</v>
      </c>
      <c r="I193" s="120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116.100838512174</v>
      </c>
      <c r="J193" s="121" t="n">
        <f aca="false">I193*20.9/100</f>
        <v>24.2650752490443</v>
      </c>
      <c r="K193" s="82" t="n">
        <f aca="false">($B$9-EXP(52.57-6690.9/(273.15+G193)-4.681*LN(273.15+G193)))*I193/100*0.2095</f>
        <v>241.515955783774</v>
      </c>
      <c r="L193" s="82" t="n">
        <f aca="false">K193/1.33322</f>
        <v>181.152364788837</v>
      </c>
      <c r="M193" s="120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9.14464096513683</v>
      </c>
      <c r="N193" s="120" t="n">
        <f aca="false">M193*31.25</f>
        <v>285.770030160526</v>
      </c>
    </row>
    <row collapsed="false" customFormat="false" customHeight="false" hidden="false" ht="12.75" outlineLevel="0" r="194">
      <c r="A194" s="119" t="n">
        <v>40402</v>
      </c>
      <c r="B194" s="0" t="s">
        <v>269</v>
      </c>
      <c r="C194" s="0" t="n">
        <v>28.858</v>
      </c>
      <c r="D194" s="0" t="n">
        <v>346.395</v>
      </c>
      <c r="E194" s="0" t="n">
        <v>29.06</v>
      </c>
      <c r="F194" s="0" t="n">
        <v>5873</v>
      </c>
      <c r="G194" s="0" t="n">
        <v>17.5</v>
      </c>
      <c r="I194" s="120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115.997987517113</v>
      </c>
      <c r="J194" s="121" t="n">
        <f aca="false">I194*20.9/100</f>
        <v>24.2435793910765</v>
      </c>
      <c r="K194" s="82" t="n">
        <f aca="false">($B$9-EXP(52.57-6690.9/(273.15+G194)-4.681*LN(273.15+G194)))*I194/100*0.2095</f>
        <v>241.302002493739</v>
      </c>
      <c r="L194" s="82" t="n">
        <f aca="false">K194/1.33322</f>
        <v>180.991886180629</v>
      </c>
      <c r="M194" s="120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9.13653994334583</v>
      </c>
      <c r="N194" s="120" t="n">
        <f aca="false">M194*31.25</f>
        <v>285.516873229557</v>
      </c>
    </row>
    <row collapsed="false" customFormat="false" customHeight="false" hidden="false" ht="12.75" outlineLevel="0" r="195">
      <c r="A195" s="119" t="n">
        <v>40402</v>
      </c>
      <c r="B195" s="0" t="s">
        <v>270</v>
      </c>
      <c r="C195" s="0" t="n">
        <v>29.025</v>
      </c>
      <c r="D195" s="0" t="n">
        <v>346.395</v>
      </c>
      <c r="E195" s="0" t="n">
        <v>29.06</v>
      </c>
      <c r="F195" s="0" t="n">
        <v>5857</v>
      </c>
      <c r="G195" s="0" t="n">
        <v>17.5</v>
      </c>
      <c r="I195" s="120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115.997987517113</v>
      </c>
      <c r="J195" s="121" t="n">
        <f aca="false">I195*20.9/100</f>
        <v>24.2435793910765</v>
      </c>
      <c r="K195" s="82" t="n">
        <f aca="false">($B$9-EXP(52.57-6690.9/(273.15+G195)-4.681*LN(273.15+G195)))*I195/100*0.2095</f>
        <v>241.302002493739</v>
      </c>
      <c r="L195" s="82" t="n">
        <f aca="false">K195/1.33322</f>
        <v>180.991886180629</v>
      </c>
      <c r="M195" s="120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9.13653994334583</v>
      </c>
      <c r="N195" s="120" t="n">
        <f aca="false">M195*31.25</f>
        <v>285.516873229557</v>
      </c>
    </row>
    <row collapsed="false" customFormat="false" customHeight="false" hidden="false" ht="12.75" outlineLevel="0" r="196">
      <c r="A196" s="119" t="n">
        <v>40402</v>
      </c>
      <c r="B196" s="0" t="s">
        <v>271</v>
      </c>
      <c r="C196" s="0" t="n">
        <v>29.192</v>
      </c>
      <c r="D196" s="0" t="n">
        <v>350.102</v>
      </c>
      <c r="E196" s="0" t="n">
        <v>28.94</v>
      </c>
      <c r="F196" s="0" t="n">
        <v>5865</v>
      </c>
      <c r="G196" s="0" t="n">
        <v>17.5</v>
      </c>
      <c r="I196" s="120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117.239239483995</v>
      </c>
      <c r="J196" s="121" t="n">
        <f aca="false">I196*20.9/100</f>
        <v>24.5030010521549</v>
      </c>
      <c r="K196" s="82" t="n">
        <f aca="false">($B$9-EXP(52.57-6690.9/(273.15+G196)-4.681*LN(273.15+G196)))*I196/100*0.2095</f>
        <v>243.88408681795</v>
      </c>
      <c r="L196" s="82" t="n">
        <f aca="false">K196/1.33322</f>
        <v>182.928614045657</v>
      </c>
      <c r="M196" s="120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9.23430670997619</v>
      </c>
      <c r="N196" s="120" t="n">
        <f aca="false">M196*31.25</f>
        <v>288.572084686756</v>
      </c>
    </row>
    <row collapsed="false" customFormat="false" customHeight="false" hidden="false" ht="12.75" outlineLevel="0" r="197">
      <c r="A197" s="119" t="n">
        <v>40402</v>
      </c>
      <c r="B197" s="0" t="s">
        <v>272</v>
      </c>
      <c r="C197" s="0" t="n">
        <v>29.359</v>
      </c>
      <c r="D197" s="0" t="n">
        <v>347.505</v>
      </c>
      <c r="E197" s="0" t="n">
        <v>28.98</v>
      </c>
      <c r="F197" s="0" t="n">
        <v>5859</v>
      </c>
      <c r="G197" s="0" t="n">
        <v>17.6</v>
      </c>
      <c r="I197" s="120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116.609908956241</v>
      </c>
      <c r="J197" s="121" t="n">
        <f aca="false">I197*20.9/100</f>
        <v>24.3714709718544</v>
      </c>
      <c r="K197" s="82" t="n">
        <f aca="false">($B$9-EXP(52.57-6690.9/(273.15+G197)-4.681*LN(273.15+G197)))*I197/100*0.2095</f>
        <v>242.543941743035</v>
      </c>
      <c r="L197" s="82" t="n">
        <f aca="false">K197/1.33322</f>
        <v>181.923419797959</v>
      </c>
      <c r="M197" s="120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9.16734943873826</v>
      </c>
      <c r="N197" s="120" t="n">
        <f aca="false">M197*31.25</f>
        <v>286.479669960571</v>
      </c>
    </row>
    <row collapsed="false" customFormat="false" customHeight="false" hidden="false" ht="12.75" outlineLevel="0" r="198">
      <c r="A198" s="119" t="n">
        <v>40402</v>
      </c>
      <c r="B198" s="0" t="s">
        <v>273</v>
      </c>
      <c r="C198" s="0" t="n">
        <v>29.526</v>
      </c>
      <c r="D198" s="0" t="n">
        <v>348.432</v>
      </c>
      <c r="E198" s="0" t="n">
        <v>28.95</v>
      </c>
      <c r="F198" s="0" t="n">
        <v>5852</v>
      </c>
      <c r="G198" s="0" t="n">
        <v>17.6</v>
      </c>
      <c r="I198" s="120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116.920791594583</v>
      </c>
      <c r="J198" s="121" t="n">
        <f aca="false">I198*20.9/100</f>
        <v>24.4364454432678</v>
      </c>
      <c r="K198" s="82" t="n">
        <f aca="false">($B$9-EXP(52.57-6690.9/(273.15+G198)-4.681*LN(273.15+G198)))*I198/100*0.2095</f>
        <v>243.190565183511</v>
      </c>
      <c r="L198" s="82" t="n">
        <f aca="false">K198/1.33322</f>
        <v>182.408428604064</v>
      </c>
      <c r="M198" s="120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9.19178964116725</v>
      </c>
      <c r="N198" s="120" t="n">
        <f aca="false">M198*31.25</f>
        <v>287.243426286476</v>
      </c>
    </row>
    <row collapsed="false" customFormat="false" customHeight="false" hidden="false" ht="12.75" outlineLevel="0" r="199">
      <c r="A199" s="119" t="n">
        <v>40402</v>
      </c>
      <c r="B199" s="0" t="s">
        <v>274</v>
      </c>
      <c r="C199" s="0" t="n">
        <v>29.693</v>
      </c>
      <c r="D199" s="0" t="n">
        <v>349.982</v>
      </c>
      <c r="E199" s="0" t="n">
        <v>28.9</v>
      </c>
      <c r="F199" s="0" t="n">
        <v>5846</v>
      </c>
      <c r="G199" s="0" t="n">
        <v>17.6</v>
      </c>
      <c r="I199" s="120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117.441080119771</v>
      </c>
      <c r="J199" s="121" t="n">
        <f aca="false">I199*20.9/100</f>
        <v>24.5451857450322</v>
      </c>
      <c r="K199" s="82" t="n">
        <f aca="false">($B$9-EXP(52.57-6690.9/(273.15+G199)-4.681*LN(273.15+G199)))*I199/100*0.2095</f>
        <v>244.27274448433</v>
      </c>
      <c r="L199" s="82" t="n">
        <f aca="false">K199/1.33322</f>
        <v>183.220132074474</v>
      </c>
      <c r="M199" s="120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9.23269239773449</v>
      </c>
      <c r="N199" s="120" t="n">
        <f aca="false">M199*31.25</f>
        <v>288.521637429203</v>
      </c>
    </row>
    <row collapsed="false" customFormat="false" customHeight="false" hidden="false" ht="12.75" outlineLevel="0" r="200">
      <c r="A200" s="119" t="n">
        <v>40402</v>
      </c>
      <c r="B200" s="0" t="s">
        <v>275</v>
      </c>
      <c r="C200" s="0" t="n">
        <v>29.86</v>
      </c>
      <c r="D200" s="0" t="n">
        <v>349.671</v>
      </c>
      <c r="E200" s="0" t="n">
        <v>28.91</v>
      </c>
      <c r="F200" s="0" t="n">
        <v>5830</v>
      </c>
      <c r="G200" s="0" t="n">
        <v>17.6</v>
      </c>
      <c r="I200" s="120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117.336806655277</v>
      </c>
      <c r="J200" s="121" t="n">
        <f aca="false">I200*20.9/100</f>
        <v>24.523392590953</v>
      </c>
      <c r="K200" s="82" t="n">
        <f aca="false">($B$9-EXP(52.57-6690.9/(273.15+G200)-4.681*LN(273.15+G200)))*I200/100*0.2095</f>
        <v>244.055859853136</v>
      </c>
      <c r="L200" s="82" t="n">
        <f aca="false">K200/1.33322</f>
        <v>183.057454773507</v>
      </c>
      <c r="M200" s="120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9.2244948843777</v>
      </c>
      <c r="N200" s="120" t="n">
        <f aca="false">M200*31.25</f>
        <v>288.265465136803</v>
      </c>
    </row>
    <row collapsed="false" customFormat="false" customHeight="false" hidden="false" ht="12.75" outlineLevel="0" r="201">
      <c r="A201" s="119" t="n">
        <v>40402</v>
      </c>
      <c r="B201" s="0" t="s">
        <v>276</v>
      </c>
      <c r="C201" s="0" t="n">
        <v>30.027</v>
      </c>
      <c r="D201" s="0" t="n">
        <v>349.361</v>
      </c>
      <c r="E201" s="0" t="n">
        <v>28.92</v>
      </c>
      <c r="F201" s="0" t="n">
        <v>5835</v>
      </c>
      <c r="G201" s="0" t="n">
        <v>17.6</v>
      </c>
      <c r="I201" s="120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117.232641216561</v>
      </c>
      <c r="J201" s="121" t="n">
        <f aca="false">I201*20.9/100</f>
        <v>24.5016220142612</v>
      </c>
      <c r="K201" s="82" t="n">
        <f aca="false">($B$9-EXP(52.57-6690.9/(273.15+G201)-4.681*LN(273.15+G201)))*I201/100*0.2095</f>
        <v>243.839199911234</v>
      </c>
      <c r="L201" s="82" t="n">
        <f aca="false">K201/1.33322</f>
        <v>182.894946003836</v>
      </c>
      <c r="M201" s="120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9.21630586352433</v>
      </c>
      <c r="N201" s="120" t="n">
        <f aca="false">M201*31.25</f>
        <v>288.009558235135</v>
      </c>
    </row>
    <row collapsed="false" customFormat="false" customHeight="false" hidden="false" ht="12.75" outlineLevel="0" r="202">
      <c r="A202" s="119" t="n">
        <v>40402</v>
      </c>
      <c r="B202" s="0" t="s">
        <v>277</v>
      </c>
      <c r="C202" s="0" t="n">
        <v>30.194</v>
      </c>
      <c r="D202" s="0" t="n">
        <v>348.432</v>
      </c>
      <c r="E202" s="0" t="n">
        <v>28.95</v>
      </c>
      <c r="F202" s="0" t="n">
        <v>5827</v>
      </c>
      <c r="G202" s="0" t="n">
        <v>17.6</v>
      </c>
      <c r="I202" s="120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116.920791594583</v>
      </c>
      <c r="J202" s="121" t="n">
        <f aca="false">I202*20.9/100</f>
        <v>24.4364454432678</v>
      </c>
      <c r="K202" s="82" t="n">
        <f aca="false">($B$9-EXP(52.57-6690.9/(273.15+G202)-4.681*LN(273.15+G202)))*I202/100*0.2095</f>
        <v>243.190565183511</v>
      </c>
      <c r="L202" s="82" t="n">
        <f aca="false">K202/1.33322</f>
        <v>182.408428604064</v>
      </c>
      <c r="M202" s="120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9.19178964116725</v>
      </c>
      <c r="N202" s="120" t="n">
        <f aca="false">M202*31.25</f>
        <v>287.243426286476</v>
      </c>
    </row>
    <row collapsed="false" customFormat="false" customHeight="false" hidden="false" ht="12.75" outlineLevel="0" r="203">
      <c r="A203" s="119" t="n">
        <v>40402</v>
      </c>
      <c r="B203" s="0" t="s">
        <v>278</v>
      </c>
      <c r="C203" s="0" t="n">
        <v>30.36</v>
      </c>
      <c r="D203" s="0" t="n">
        <v>352.166</v>
      </c>
      <c r="E203" s="0" t="n">
        <v>28.83</v>
      </c>
      <c r="F203" s="0" t="n">
        <v>5816</v>
      </c>
      <c r="G203" s="0" t="n">
        <v>17.6</v>
      </c>
      <c r="I203" s="120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118.174031417931</v>
      </c>
      <c r="J203" s="121" t="n">
        <f aca="false">I203*20.9/100</f>
        <v>24.6983725663476</v>
      </c>
      <c r="K203" s="82" t="n">
        <f aca="false">($B$9-EXP(52.57-6690.9/(273.15+G203)-4.681*LN(273.15+G203)))*I203/100*0.2095</f>
        <v>245.797253838231</v>
      </c>
      <c r="L203" s="82" t="n">
        <f aca="false">K203/1.33322</f>
        <v>184.363611285633</v>
      </c>
      <c r="M203" s="120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9.29031375025893</v>
      </c>
      <c r="N203" s="120" t="n">
        <f aca="false">M203*31.25</f>
        <v>290.322304695592</v>
      </c>
    </row>
    <row collapsed="false" customFormat="false" customHeight="false" hidden="false" ht="12.75" outlineLevel="0" r="204">
      <c r="A204" s="119" t="n">
        <v>40402</v>
      </c>
      <c r="B204" s="0" t="s">
        <v>279</v>
      </c>
      <c r="C204" s="0" t="n">
        <v>30.527</v>
      </c>
      <c r="D204" s="0" t="n">
        <v>350.293</v>
      </c>
      <c r="E204" s="0" t="n">
        <v>28.89</v>
      </c>
      <c r="F204" s="0" t="n">
        <v>5824</v>
      </c>
      <c r="G204" s="0" t="n">
        <v>17.6</v>
      </c>
      <c r="I204" s="120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117.545461756429</v>
      </c>
      <c r="J204" s="121" t="n">
        <f aca="false">I204*20.9/100</f>
        <v>24.5670015070937</v>
      </c>
      <c r="K204" s="82" t="n">
        <f aca="false">($B$9-EXP(52.57-6690.9/(273.15+G204)-4.681*LN(273.15+G204)))*I204/100*0.2095</f>
        <v>244.489854109294</v>
      </c>
      <c r="L204" s="82" t="n">
        <f aca="false">K204/1.33322</f>
        <v>183.382978135112</v>
      </c>
      <c r="M204" s="120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9.24089841510298</v>
      </c>
      <c r="N204" s="120" t="n">
        <f aca="false">M204*31.25</f>
        <v>288.778075471968</v>
      </c>
    </row>
    <row collapsed="false" customFormat="false" customHeight="false" hidden="false" ht="12.75" outlineLevel="0" r="205">
      <c r="A205" s="119" t="n">
        <v>40402</v>
      </c>
      <c r="B205" s="0" t="s">
        <v>280</v>
      </c>
      <c r="C205" s="0" t="n">
        <v>30.694</v>
      </c>
      <c r="D205" s="0" t="n">
        <v>350.916</v>
      </c>
      <c r="E205" s="0" t="n">
        <v>28.87</v>
      </c>
      <c r="F205" s="0" t="n">
        <v>5818</v>
      </c>
      <c r="G205" s="0" t="n">
        <v>17.6</v>
      </c>
      <c r="I205" s="120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117.754550132913</v>
      </c>
      <c r="J205" s="121" t="n">
        <f aca="false">I205*20.9/100</f>
        <v>24.6107009777788</v>
      </c>
      <c r="K205" s="82" t="n">
        <f aca="false">($B$9-EXP(52.57-6690.9/(273.15+G205)-4.681*LN(273.15+G205)))*I205/100*0.2095</f>
        <v>244.924749560795</v>
      </c>
      <c r="L205" s="82" t="n">
        <f aca="false">K205/1.33322</f>
        <v>183.709177450679</v>
      </c>
      <c r="M205" s="120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9.25733600799675</v>
      </c>
      <c r="N205" s="120" t="n">
        <f aca="false">M205*31.25</f>
        <v>289.291750249898</v>
      </c>
    </row>
    <row collapsed="false" customFormat="false" customHeight="false" hidden="false" ht="12.75" outlineLevel="0" r="206">
      <c r="A206" s="119" t="n">
        <v>40402</v>
      </c>
      <c r="B206" s="0" t="s">
        <v>281</v>
      </c>
      <c r="C206" s="0" t="n">
        <v>30.861</v>
      </c>
      <c r="D206" s="0" t="n">
        <v>350.916</v>
      </c>
      <c r="E206" s="0" t="n">
        <v>28.87</v>
      </c>
      <c r="F206" s="0" t="n">
        <v>5815</v>
      </c>
      <c r="G206" s="0" t="n">
        <v>17.6</v>
      </c>
      <c r="I206" s="120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117.754550132913</v>
      </c>
      <c r="J206" s="121" t="n">
        <f aca="false">I206*20.9/100</f>
        <v>24.6107009777788</v>
      </c>
      <c r="K206" s="82" t="n">
        <f aca="false">($B$9-EXP(52.57-6690.9/(273.15+G206)-4.681*LN(273.15+G206)))*I206/100*0.2095</f>
        <v>244.924749560795</v>
      </c>
      <c r="L206" s="82" t="n">
        <f aca="false">K206/1.33322</f>
        <v>183.709177450679</v>
      </c>
      <c r="M206" s="120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9.25733600799675</v>
      </c>
      <c r="N206" s="120" t="n">
        <f aca="false">M206*31.25</f>
        <v>289.291750249898</v>
      </c>
    </row>
    <row collapsed="false" customFormat="false" customHeight="false" hidden="false" ht="12.75" outlineLevel="0" r="207">
      <c r="A207" s="119" t="n">
        <v>40402</v>
      </c>
      <c r="B207" s="0" t="s">
        <v>282</v>
      </c>
      <c r="C207" s="0" t="n">
        <v>31.028</v>
      </c>
      <c r="D207" s="0" t="n">
        <v>353.736</v>
      </c>
      <c r="E207" s="0" t="n">
        <v>28.78</v>
      </c>
      <c r="F207" s="0" t="n">
        <v>5808</v>
      </c>
      <c r="G207" s="0" t="n">
        <v>17.6</v>
      </c>
      <c r="I207" s="120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118.700841215474</v>
      </c>
      <c r="J207" s="121" t="n">
        <f aca="false">I207*20.9/100</f>
        <v>24.8084758140341</v>
      </c>
      <c r="K207" s="82" t="n">
        <f aca="false">($B$9-EXP(52.57-6690.9/(273.15+G207)-4.681*LN(273.15+G207)))*I207/100*0.2095</f>
        <v>246.892997124446</v>
      </c>
      <c r="L207" s="82" t="n">
        <f aca="false">K207/1.33322</f>
        <v>185.185488609866</v>
      </c>
      <c r="M207" s="120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9.33172918008864</v>
      </c>
      <c r="N207" s="120" t="n">
        <f aca="false">M207*31.25</f>
        <v>291.61653687777</v>
      </c>
    </row>
    <row collapsed="false" customFormat="false" customHeight="false" hidden="false" ht="12.75" outlineLevel="0" r="208">
      <c r="A208" s="119" t="n">
        <v>40402</v>
      </c>
      <c r="B208" s="0" t="s">
        <v>283</v>
      </c>
      <c r="C208" s="0" t="n">
        <v>31.195</v>
      </c>
      <c r="D208" s="0" t="n">
        <v>354.051</v>
      </c>
      <c r="E208" s="0" t="n">
        <v>28.77</v>
      </c>
      <c r="F208" s="0" t="n">
        <v>5797</v>
      </c>
      <c r="G208" s="0" t="n">
        <v>17.6</v>
      </c>
      <c r="I208" s="120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118.806532418681</v>
      </c>
      <c r="J208" s="121" t="n">
        <f aca="false">I208*20.9/100</f>
        <v>24.8305652755044</v>
      </c>
      <c r="K208" s="82" t="n">
        <f aca="false">($B$9-EXP(52.57-6690.9/(273.15+G208)-4.681*LN(273.15+G208)))*I208/100*0.2095</f>
        <v>247.112830595399</v>
      </c>
      <c r="L208" s="82" t="n">
        <f aca="false">K208/1.33322</f>
        <v>185.350377728656</v>
      </c>
      <c r="M208" s="120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9.34003814972143</v>
      </c>
      <c r="N208" s="120" t="n">
        <f aca="false">M208*31.25</f>
        <v>291.876192178795</v>
      </c>
    </row>
    <row collapsed="false" customFormat="false" customHeight="false" hidden="false" ht="12.75" outlineLevel="0" r="209">
      <c r="A209" s="119" t="n">
        <v>40402</v>
      </c>
      <c r="B209" s="0" t="s">
        <v>284</v>
      </c>
      <c r="C209" s="0" t="n">
        <v>31.362</v>
      </c>
      <c r="D209" s="0" t="n">
        <v>353.107</v>
      </c>
      <c r="E209" s="0" t="n">
        <v>28.8</v>
      </c>
      <c r="F209" s="0" t="n">
        <v>5802</v>
      </c>
      <c r="G209" s="0" t="n">
        <v>17.6</v>
      </c>
      <c r="I209" s="120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WURZEL((POTENZ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TENZ(($H$13+($B$15*(G209-$E$8))),2))*((TAN(E209*PI()/180))/(TAN(($B$7+($B$14*(G209-$E$7)))*PI()/180))-1))))/(2*((TAN(E209*PI()/180))/(TAN(($B$7+($B$14*(G209-$E$7)))*PI()/180))*1/$B$16*POTENZ(($H$13+($B$15*(G209-$E$8))),2)))</f>
        <v>118.489788499418</v>
      </c>
      <c r="J209" s="121" t="n">
        <f aca="false">I209*20.9/100</f>
        <v>24.7643657963784</v>
      </c>
      <c r="K209" s="82" t="n">
        <f aca="false">($B$9-EXP(52.57-6690.9/(273.15+G209)-4.681*LN(273.15+G209)))*I209/100*0.2095</f>
        <v>246.454015925284</v>
      </c>
      <c r="L209" s="82" t="n">
        <f aca="false">K209/1.33322</f>
        <v>184.856224723064</v>
      </c>
      <c r="M209" s="120" t="n">
        <f aca="false">(($B$9-EXP(52.57-6690.9/(273.15+G209)-4.681*LN(273.15+G209)))/1013)*I209/100*0.2095*((49-1.335*G209+0.02759*POTENZ(G209,2)-0.0003235*POTENZ(G209,3)+0.000001614*POTENZ(G209,4))-($J$16*(5.516*10^-1-1.759*10^-2*G209+2.253*10^-4*POTENZ(G209,2)-2.654*10^-7*POTENZ(G209,3)+5.363*10^-8*POTENZ(G209,4))))*32/22.414</f>
        <v>9.31513715960429</v>
      </c>
      <c r="N209" s="120" t="n">
        <f aca="false">M209*31.25</f>
        <v>291.098036237634</v>
      </c>
    </row>
    <row collapsed="false" customFormat="false" customHeight="false" hidden="false" ht="12.75" outlineLevel="0" r="210">
      <c r="A210" s="119" t="n">
        <v>40402</v>
      </c>
      <c r="B210" s="0" t="s">
        <v>285</v>
      </c>
      <c r="C210" s="0" t="n">
        <v>31.528</v>
      </c>
      <c r="D210" s="0" t="n">
        <v>352.166</v>
      </c>
      <c r="E210" s="0" t="n">
        <v>28.83</v>
      </c>
      <c r="F210" s="0" t="n">
        <v>5805</v>
      </c>
      <c r="G210" s="0" t="n">
        <v>17.6</v>
      </c>
      <c r="I210" s="120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WURZEL((POTENZ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TENZ(($H$13+($B$15*(G210-$E$8))),2))*((TAN(E210*PI()/180))/(TAN(($B$7+($B$14*(G210-$E$7)))*PI()/180))-1))))/(2*((TAN(E210*PI()/180))/(TAN(($B$7+($B$14*(G210-$E$7)))*PI()/180))*1/$B$16*POTENZ(($H$13+($B$15*(G210-$E$8))),2)))</f>
        <v>118.174031417931</v>
      </c>
      <c r="J210" s="121" t="n">
        <f aca="false">I210*20.9/100</f>
        <v>24.6983725663476</v>
      </c>
      <c r="K210" s="82" t="n">
        <f aca="false">($B$9-EXP(52.57-6690.9/(273.15+G210)-4.681*LN(273.15+G210)))*I210/100*0.2095</f>
        <v>245.797253838231</v>
      </c>
      <c r="L210" s="82" t="n">
        <f aca="false">K210/1.33322</f>
        <v>184.363611285633</v>
      </c>
      <c r="M210" s="120" t="n">
        <f aca="false">(($B$9-EXP(52.57-6690.9/(273.15+G210)-4.681*LN(273.15+G210)))/1013)*I210/100*0.2095*((49-1.335*G210+0.02759*POTENZ(G210,2)-0.0003235*POTENZ(G210,3)+0.000001614*POTENZ(G210,4))-($J$16*(5.516*10^-1-1.759*10^-2*G210+2.253*10^-4*POTENZ(G210,2)-2.654*10^-7*POTENZ(G210,3)+5.363*10^-8*POTENZ(G210,4))))*32/22.414</f>
        <v>9.29031375025893</v>
      </c>
      <c r="N210" s="120" t="n">
        <f aca="false">M210*31.25</f>
        <v>290.322304695592</v>
      </c>
    </row>
    <row collapsed="false" customFormat="false" customHeight="false" hidden="false" ht="12.75" outlineLevel="0" r="211">
      <c r="A211" s="119" t="n">
        <v>40402</v>
      </c>
      <c r="B211" s="0" t="s">
        <v>286</v>
      </c>
      <c r="C211" s="0" t="n">
        <v>31.696</v>
      </c>
      <c r="D211" s="0" t="n">
        <v>355.948</v>
      </c>
      <c r="E211" s="0" t="n">
        <v>28.71</v>
      </c>
      <c r="F211" s="0" t="n">
        <v>5778</v>
      </c>
      <c r="G211" s="0" t="n">
        <v>17.6</v>
      </c>
      <c r="I211" s="120" t="n">
        <f aca="false">(-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+(WURZEL((POTENZ(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,2))-4*((TAN(E211*PI()/180))/(TAN(($B$7+($B$14*(G211-$E$7)))*PI()/180))*1/$B$16*POTENZ(($H$13+($B$15*(G211-$E$8))),2))*((TAN(E211*PI()/180))/(TAN(($B$7+($B$14*(G211-$E$7)))*PI()/180))-1))))/(2*((TAN(E211*PI()/180))/(TAN(($B$7+($B$14*(G211-$E$7)))*PI()/180))*1/$B$16*POTENZ(($H$13+($B$15*(G211-$E$8))),2)))</f>
        <v>119.442996893732</v>
      </c>
      <c r="J211" s="121" t="n">
        <f aca="false">I211*20.9/100</f>
        <v>24.96358635079</v>
      </c>
      <c r="K211" s="82" t="n">
        <f aca="false">($B$9-EXP(52.57-6690.9/(273.15+G211)-4.681*LN(273.15+G211)))*I211/100*0.2095</f>
        <v>248.436651220422</v>
      </c>
      <c r="L211" s="82" t="n">
        <f aca="false">K211/1.33322</f>
        <v>186.343327598162</v>
      </c>
      <c r="M211" s="120" t="n">
        <f aca="false">(($B$9-EXP(52.57-6690.9/(273.15+G211)-4.681*LN(273.15+G211)))/1013)*I211/100*0.2095*((49-1.335*G211+0.02759*POTENZ(G211,2)-0.0003235*POTENZ(G211,3)+0.000001614*POTENZ(G211,4))-($J$16*(5.516*10^-1-1.759*10^-2*G211+2.253*10^-4*POTENZ(G211,2)-2.654*10^-7*POTENZ(G211,3)+5.363*10^-8*POTENZ(G211,4))))*32/22.414</f>
        <v>9.39007413980461</v>
      </c>
      <c r="N211" s="120" t="n">
        <f aca="false">M211*31.25</f>
        <v>293.439816868894</v>
      </c>
    </row>
    <row collapsed="false" customFormat="false" customHeight="false" hidden="false" ht="12.75" outlineLevel="0" r="212">
      <c r="A212" s="119" t="n">
        <v>40402</v>
      </c>
      <c r="B212" s="0" t="s">
        <v>287</v>
      </c>
      <c r="C212" s="0" t="n">
        <v>31.862</v>
      </c>
      <c r="D212" s="0" t="n">
        <v>350.605</v>
      </c>
      <c r="E212" s="0" t="n">
        <v>28.88</v>
      </c>
      <c r="F212" s="0" t="n">
        <v>5796</v>
      </c>
      <c r="G212" s="0" t="n">
        <v>17.6</v>
      </c>
      <c r="I212" s="120" t="n">
        <f aca="false">(-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+(WURZEL((POTENZ(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,2))-4*((TAN(E212*PI()/180))/(TAN(($B$7+($B$14*(G212-$E$7)))*PI()/180))*1/$B$16*POTENZ(($H$13+($B$15*(G212-$E$8))),2))*((TAN(E212*PI()/180))/(TAN(($B$7+($B$14*(G212-$E$7)))*PI()/180))-1))))/(2*((TAN(E212*PI()/180))/(TAN(($B$7+($B$14*(G212-$E$7)))*PI()/180))*1/$B$16*POTENZ(($H$13+($B$15*(G212-$E$8))),2)))</f>
        <v>117.649951711864</v>
      </c>
      <c r="J212" s="121" t="n">
        <f aca="false">I212*20.9/100</f>
        <v>24.5888399077796</v>
      </c>
      <c r="K212" s="82" t="n">
        <f aca="false">($B$9-EXP(52.57-6690.9/(273.15+G212)-4.681*LN(273.15+G212)))*I212/100*0.2095</f>
        <v>244.707189032977</v>
      </c>
      <c r="L212" s="82" t="n">
        <f aca="false">K212/1.33322</f>
        <v>183.545993184154</v>
      </c>
      <c r="M212" s="120" t="n">
        <f aca="false">(($B$9-EXP(52.57-6690.9/(273.15+G212)-4.681*LN(273.15+G212)))/1013)*I212/100*0.2095*((49-1.335*G212+0.02759*POTENZ(G212,2)-0.0003235*POTENZ(G212,3)+0.000001614*POTENZ(G212,4))-($J$16*(5.516*10^-1-1.759*10^-2*G212+2.253*10^-4*POTENZ(G212,2)-2.654*10^-7*POTENZ(G212,3)+5.363*10^-8*POTENZ(G212,4))))*32/22.414</f>
        <v>9.24911294800915</v>
      </c>
      <c r="N212" s="120" t="n">
        <f aca="false">M212*31.25</f>
        <v>289.034779625286</v>
      </c>
    </row>
    <row collapsed="false" customFormat="false" customHeight="false" hidden="false" ht="12.75" outlineLevel="0" r="213">
      <c r="A213" s="119" t="n">
        <v>40402</v>
      </c>
      <c r="B213" s="0" t="s">
        <v>288</v>
      </c>
      <c r="C213" s="0" t="n">
        <v>32.013</v>
      </c>
      <c r="D213" s="0" t="n">
        <v>355.948</v>
      </c>
      <c r="E213" s="0" t="n">
        <v>28.71</v>
      </c>
      <c r="F213" s="0" t="n">
        <v>5772</v>
      </c>
      <c r="G213" s="0" t="n">
        <v>17.6</v>
      </c>
      <c r="I213" s="120" t="n">
        <f aca="false">(-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+(WURZEL((POTENZ(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,2))-4*((TAN(E213*PI()/180))/(TAN(($B$7+($B$14*(G213-$E$7)))*PI()/180))*1/$B$16*POTENZ(($H$13+($B$15*(G213-$E$8))),2))*((TAN(E213*PI()/180))/(TAN(($B$7+($B$14*(G213-$E$7)))*PI()/180))-1))))/(2*((TAN(E213*PI()/180))/(TAN(($B$7+($B$14*(G213-$E$7)))*PI()/180))*1/$B$16*POTENZ(($H$13+($B$15*(G213-$E$8))),2)))</f>
        <v>119.442996893732</v>
      </c>
      <c r="J213" s="121" t="n">
        <f aca="false">I213*20.9/100</f>
        <v>24.96358635079</v>
      </c>
      <c r="K213" s="82" t="n">
        <f aca="false">($B$9-EXP(52.57-6690.9/(273.15+G213)-4.681*LN(273.15+G213)))*I213/100*0.2095</f>
        <v>248.436651220422</v>
      </c>
      <c r="L213" s="82" t="n">
        <f aca="false">K213/1.33322</f>
        <v>186.343327598162</v>
      </c>
      <c r="M213" s="120" t="n">
        <f aca="false">(($B$9-EXP(52.57-6690.9/(273.15+G213)-4.681*LN(273.15+G213)))/1013)*I213/100*0.2095*((49-1.335*G213+0.02759*POTENZ(G213,2)-0.0003235*POTENZ(G213,3)+0.000001614*POTENZ(G213,4))-($J$16*(5.516*10^-1-1.759*10^-2*G213+2.253*10^-4*POTENZ(G213,2)-2.654*10^-7*POTENZ(G213,3)+5.363*10^-8*POTENZ(G213,4))))*32/22.414</f>
        <v>9.39007413980461</v>
      </c>
      <c r="N213" s="120" t="n">
        <f aca="false">M213*31.25</f>
        <v>293.439816868894</v>
      </c>
    </row>
    <row collapsed="false" customFormat="false" customHeight="false" hidden="false" ht="12.75" outlineLevel="0" r="214">
      <c r="A214" s="119" t="n">
        <v>40402</v>
      </c>
      <c r="B214" s="0" t="s">
        <v>289</v>
      </c>
      <c r="C214" s="0" t="n">
        <v>32.18</v>
      </c>
      <c r="D214" s="0" t="n">
        <v>356.583</v>
      </c>
      <c r="E214" s="0" t="n">
        <v>28.69</v>
      </c>
      <c r="F214" s="0" t="n">
        <v>5783</v>
      </c>
      <c r="G214" s="0" t="n">
        <v>17.6</v>
      </c>
      <c r="I214" s="120" t="n">
        <f aca="false">(-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+(WURZEL((POTENZ(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,2))-4*((TAN(E214*PI()/180))/(TAN(($B$7+($B$14*(G214-$E$7)))*PI()/180))*1/$B$16*POTENZ(($H$13+($B$15*(G214-$E$8))),2))*((TAN(E214*PI()/180))/(TAN(($B$7+($B$14*(G214-$E$7)))*PI()/180))-1))))/(2*((TAN(E214*PI()/180))/(TAN(($B$7+($B$14*(G214-$E$7)))*PI()/180))*1/$B$16*POTENZ(($H$13+($B$15*(G214-$E$8))),2)))</f>
        <v>119.65603808794</v>
      </c>
      <c r="J214" s="121" t="n">
        <f aca="false">I214*20.9/100</f>
        <v>25.0081119603794</v>
      </c>
      <c r="K214" s="82" t="n">
        <f aca="false">($B$9-EXP(52.57-6690.9/(273.15+G214)-4.681*LN(273.15+G214)))*I214/100*0.2095</f>
        <v>248.879768374524</v>
      </c>
      <c r="L214" s="82" t="n">
        <f aca="false">K214/1.33322</f>
        <v>186.675693714859</v>
      </c>
      <c r="M214" s="120" t="n">
        <f aca="false">(($B$9-EXP(52.57-6690.9/(273.15+G214)-4.681*LN(273.15+G214)))/1013)*I214/100*0.2095*((49-1.335*G214+0.02759*POTENZ(G214,2)-0.0003235*POTENZ(G214,3)+0.000001614*POTENZ(G214,4))-($J$16*(5.516*10^-1-1.759*10^-2*G214+2.253*10^-4*POTENZ(G214,2)-2.654*10^-7*POTENZ(G214,3)+5.363*10^-8*POTENZ(G214,4))))*32/22.414</f>
        <v>9.40682248554667</v>
      </c>
      <c r="N214" s="120" t="n">
        <f aca="false">M214*31.25</f>
        <v>293.963202673333</v>
      </c>
    </row>
    <row collapsed="false" customFormat="false" customHeight="false" hidden="false" ht="12.75" outlineLevel="0" r="215">
      <c r="A215" s="119" t="n">
        <v>40402</v>
      </c>
      <c r="B215" s="0" t="s">
        <v>290</v>
      </c>
      <c r="C215" s="0" t="n">
        <v>32.347</v>
      </c>
      <c r="D215" s="0" t="n">
        <v>355.314</v>
      </c>
      <c r="E215" s="0" t="n">
        <v>28.73</v>
      </c>
      <c r="F215" s="0" t="n">
        <v>5771</v>
      </c>
      <c r="G215" s="0" t="n">
        <v>17.6</v>
      </c>
      <c r="I215" s="120" t="n">
        <f aca="false">(-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+(WURZEL((POTENZ(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,2))-4*((TAN(E215*PI()/180))/(TAN(($B$7+($B$14*(G215-$E$7)))*PI()/180))*1/$B$16*POTENZ(($H$13+($B$15*(G215-$E$8))),2))*((TAN(E215*PI()/180))/(TAN(($B$7+($B$14*(G215-$E$7)))*PI()/180))-1))))/(2*((TAN(E215*PI()/180))/(TAN(($B$7+($B$14*(G215-$E$7)))*PI()/180))*1/$B$16*POTENZ(($H$13+($B$15*(G215-$E$8))),2)))</f>
        <v>119.23039968679</v>
      </c>
      <c r="J215" s="121" t="n">
        <f aca="false">I215*20.9/100</f>
        <v>24.9191535345392</v>
      </c>
      <c r="K215" s="82" t="n">
        <f aca="false">($B$9-EXP(52.57-6690.9/(273.15+G215)-4.681*LN(273.15+G215)))*I215/100*0.2095</f>
        <v>247.994457542056</v>
      </c>
      <c r="L215" s="82" t="n">
        <f aca="false">K215/1.33322</f>
        <v>186.011654147145</v>
      </c>
      <c r="M215" s="120" t="n">
        <f aca="false">(($B$9-EXP(52.57-6690.9/(273.15+G215)-4.681*LN(273.15+G215)))/1013)*I215/100*0.2095*((49-1.335*G215+0.02759*POTENZ(G215,2)-0.0003235*POTENZ(G215,3)+0.000001614*POTENZ(G215,4))-($J$16*(5.516*10^-1-1.759*10^-2*G215+2.253*10^-4*POTENZ(G215,2)-2.654*10^-7*POTENZ(G215,3)+5.363*10^-8*POTENZ(G215,4))))*32/22.414</f>
        <v>9.37336069835543</v>
      </c>
      <c r="N215" s="120" t="n">
        <f aca="false">M215*31.25</f>
        <v>292.917521823607</v>
      </c>
    </row>
    <row collapsed="false" customFormat="false" customHeight="false" hidden="false" ht="12.75" outlineLevel="0" r="216">
      <c r="A216" s="119" t="n">
        <v>40402</v>
      </c>
      <c r="B216" s="0" t="s">
        <v>291</v>
      </c>
      <c r="C216" s="0" t="n">
        <v>32.513</v>
      </c>
      <c r="D216" s="0" t="n">
        <v>353.736</v>
      </c>
      <c r="E216" s="0" t="n">
        <v>28.78</v>
      </c>
      <c r="F216" s="0" t="n">
        <v>5770</v>
      </c>
      <c r="G216" s="0" t="n">
        <v>17.6</v>
      </c>
      <c r="I216" s="120" t="n">
        <f aca="false">(-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+(WURZEL((POTENZ(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,2))-4*((TAN(E216*PI()/180))/(TAN(($B$7+($B$14*(G216-$E$7)))*PI()/180))*1/$B$16*POTENZ(($H$13+($B$15*(G216-$E$8))),2))*((TAN(E216*PI()/180))/(TAN(($B$7+($B$14*(G216-$E$7)))*PI()/180))-1))))/(2*((TAN(E216*PI()/180))/(TAN(($B$7+($B$14*(G216-$E$7)))*PI()/180))*1/$B$16*POTENZ(($H$13+($B$15*(G216-$E$8))),2)))</f>
        <v>118.700841215474</v>
      </c>
      <c r="J216" s="121" t="n">
        <f aca="false">I216*20.9/100</f>
        <v>24.8084758140341</v>
      </c>
      <c r="K216" s="82" t="n">
        <f aca="false">($B$9-EXP(52.57-6690.9/(273.15+G216)-4.681*LN(273.15+G216)))*I216/100*0.2095</f>
        <v>246.892997124446</v>
      </c>
      <c r="L216" s="82" t="n">
        <f aca="false">K216/1.33322</f>
        <v>185.185488609866</v>
      </c>
      <c r="M216" s="120" t="n">
        <f aca="false">(($B$9-EXP(52.57-6690.9/(273.15+G216)-4.681*LN(273.15+G216)))/1013)*I216/100*0.2095*((49-1.335*G216+0.02759*POTENZ(G216,2)-0.0003235*POTENZ(G216,3)+0.000001614*POTENZ(G216,4))-($J$16*(5.516*10^-1-1.759*10^-2*G216+2.253*10^-4*POTENZ(G216,2)-2.654*10^-7*POTENZ(G216,3)+5.363*10^-8*POTENZ(G216,4))))*32/22.414</f>
        <v>9.33172918008864</v>
      </c>
      <c r="N216" s="120" t="n">
        <f aca="false">M216*31.25</f>
        <v>291.61653687777</v>
      </c>
    </row>
    <row collapsed="false" customFormat="false" customHeight="false" hidden="false" ht="12.75" outlineLevel="0" r="217">
      <c r="A217" s="119" t="n">
        <v>40402</v>
      </c>
      <c r="B217" s="0" t="s">
        <v>292</v>
      </c>
      <c r="C217" s="0" t="n">
        <v>32.68</v>
      </c>
      <c r="D217" s="0" t="n">
        <v>356.901</v>
      </c>
      <c r="E217" s="0" t="n">
        <v>28.68</v>
      </c>
      <c r="F217" s="0" t="n">
        <v>5765</v>
      </c>
      <c r="G217" s="0" t="n">
        <v>17.6</v>
      </c>
      <c r="I217" s="120" t="n">
        <f aca="false">(-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+(WURZEL((POTENZ(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,2))-4*((TAN(E217*PI()/180))/(TAN(($B$7+($B$14*(G217-$E$7)))*PI()/180))*1/$B$16*POTENZ(($H$13+($B$15*(G217-$E$8))),2))*((TAN(E217*PI()/180))/(TAN(($B$7+($B$14*(G217-$E$7)))*PI()/180))-1))))/(2*((TAN(E217*PI()/180))/(TAN(($B$7+($B$14*(G217-$E$7)))*PI()/180))*1/$B$16*POTENZ(($H$13+($B$15*(G217-$E$8))),2)))</f>
        <v>119.762725557827</v>
      </c>
      <c r="J217" s="121" t="n">
        <f aca="false">I217*20.9/100</f>
        <v>25.0304096415858</v>
      </c>
      <c r="K217" s="82" t="n">
        <f aca="false">($B$9-EXP(52.57-6690.9/(273.15+G217)-4.681*LN(273.15+G217)))*I217/100*0.2095</f>
        <v>249.101674040283</v>
      </c>
      <c r="L217" s="82" t="n">
        <f aca="false">K217/1.33322</f>
        <v>186.842137111867</v>
      </c>
      <c r="M217" s="120" t="n">
        <f aca="false">(($B$9-EXP(52.57-6690.9/(273.15+G217)-4.681*LN(273.15+G217)))/1013)*I217/100*0.2095*((49-1.335*G217+0.02759*POTENZ(G217,2)-0.0003235*POTENZ(G217,3)+0.000001614*POTENZ(G217,4))-($J$16*(5.516*10^-1-1.759*10^-2*G217+2.253*10^-4*POTENZ(G217,2)-2.654*10^-7*POTENZ(G217,3)+5.363*10^-8*POTENZ(G217,4))))*32/22.414</f>
        <v>9.41520977720948</v>
      </c>
      <c r="N217" s="120" t="n">
        <f aca="false">M217*31.25</f>
        <v>294.225305537796</v>
      </c>
    </row>
    <row collapsed="false" customFormat="false" customHeight="false" hidden="false" ht="12.75" outlineLevel="0" r="218">
      <c r="A218" s="119" t="n">
        <v>40402</v>
      </c>
      <c r="B218" s="0" t="s">
        <v>293</v>
      </c>
      <c r="C218" s="0" t="n">
        <v>32.847</v>
      </c>
      <c r="D218" s="0" t="n">
        <v>360.536</v>
      </c>
      <c r="E218" s="0" t="n">
        <v>28.61</v>
      </c>
      <c r="F218" s="0" t="n">
        <v>5760</v>
      </c>
      <c r="G218" s="0" t="n">
        <v>17.5</v>
      </c>
      <c r="I218" s="120" t="n">
        <f aca="false">(-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+(WURZEL((POTENZ(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,2))-4*((TAN(E218*PI()/180))/(TAN(($B$7+($B$14*(G218-$E$7)))*PI()/180))*1/$B$16*POTENZ(($H$13+($B$15*(G218-$E$8))),2))*((TAN(E218*PI()/180))/(TAN(($B$7+($B$14*(G218-$E$7)))*PI()/180))-1))))/(2*((TAN(E218*PI()/180))/(TAN(($B$7+($B$14*(G218-$E$7)))*PI()/180))*1/$B$16*POTENZ(($H$13+($B$15*(G218-$E$8))),2)))</f>
        <v>120.733477122471</v>
      </c>
      <c r="J218" s="121" t="n">
        <f aca="false">I218*20.9/100</f>
        <v>25.2332967185965</v>
      </c>
      <c r="K218" s="82" t="n">
        <f aca="false">($B$9-EXP(52.57-6690.9/(273.15+G218)-4.681*LN(273.15+G218)))*I218/100*0.2095</f>
        <v>251.152889987738</v>
      </c>
      <c r="L218" s="82" t="n">
        <f aca="false">K218/1.33322</f>
        <v>188.38067984859</v>
      </c>
      <c r="M218" s="120" t="n">
        <f aca="false">(($B$9-EXP(52.57-6690.9/(273.15+G218)-4.681*LN(273.15+G218)))/1013)*I218/100*0.2095*((49-1.335*G218+0.02759*POTENZ(G218,2)-0.0003235*POTENZ(G218,3)+0.000001614*POTENZ(G218,4))-($J$16*(5.516*10^-1-1.759*10^-2*G218+2.253*10^-4*POTENZ(G218,2)-2.654*10^-7*POTENZ(G218,3)+5.363*10^-8*POTENZ(G218,4))))*32/22.414</f>
        <v>9.50952908614692</v>
      </c>
      <c r="N218" s="120" t="n">
        <f aca="false">M218*31.25</f>
        <v>297.172783942091</v>
      </c>
    </row>
    <row collapsed="false" customFormat="false" customHeight="false" hidden="false" ht="12.75" outlineLevel="0" r="219">
      <c r="A219" s="119" t="n">
        <v>40402</v>
      </c>
      <c r="B219" s="0" t="s">
        <v>294</v>
      </c>
      <c r="C219" s="0" t="n">
        <v>33.014</v>
      </c>
      <c r="D219" s="0" t="n">
        <v>359.252</v>
      </c>
      <c r="E219" s="0" t="n">
        <v>28.65</v>
      </c>
      <c r="F219" s="0" t="n">
        <v>5758</v>
      </c>
      <c r="G219" s="0" t="n">
        <v>17.5</v>
      </c>
      <c r="I219" s="120" t="n">
        <f aca="false">(-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+(WURZEL((POTENZ(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,2))-4*((TAN(E219*PI()/180))/(TAN(($B$7+($B$14*(G219-$E$7)))*PI()/180))*1/$B$16*POTENZ(($H$13+($B$15*(G219-$E$8))),2))*((TAN(E219*PI()/180))/(TAN(($B$7+($B$14*(G219-$E$7)))*PI()/180))-1))))/(2*((TAN(E219*PI()/180))/(TAN(($B$7+($B$14*(G219-$E$7)))*PI()/180))*1/$B$16*POTENZ(($H$13+($B$15*(G219-$E$8))),2)))</f>
        <v>120.303504071237</v>
      </c>
      <c r="J219" s="121" t="n">
        <f aca="false">I219*20.9/100</f>
        <v>25.1434323508885</v>
      </c>
      <c r="K219" s="82" t="n">
        <f aca="false">($B$9-EXP(52.57-6690.9/(273.15+G219)-4.681*LN(273.15+G219)))*I219/100*0.2095</f>
        <v>250.258448967664</v>
      </c>
      <c r="L219" s="82" t="n">
        <f aca="false">K219/1.33322</f>
        <v>187.709792058073</v>
      </c>
      <c r="M219" s="120" t="n">
        <f aca="false">(($B$9-EXP(52.57-6690.9/(273.15+G219)-4.681*LN(273.15+G219)))/1013)*I219/100*0.2095*((49-1.335*G219+0.02759*POTENZ(G219,2)-0.0003235*POTENZ(G219,3)+0.000001614*POTENZ(G219,4))-($J$16*(5.516*10^-1-1.759*10^-2*G219+2.253*10^-4*POTENZ(G219,2)-2.654*10^-7*POTENZ(G219,3)+5.363*10^-8*POTENZ(G219,4))))*32/22.414</f>
        <v>9.47566241275667</v>
      </c>
      <c r="N219" s="120" t="n">
        <f aca="false">M219*31.25</f>
        <v>296.114450398646</v>
      </c>
    </row>
    <row collapsed="false" customFormat="false" customHeight="false" hidden="false" ht="12.75" outlineLevel="0" r="220">
      <c r="A220" s="119" t="n">
        <v>40402</v>
      </c>
      <c r="B220" s="0" t="s">
        <v>295</v>
      </c>
      <c r="C220" s="0" t="n">
        <v>33.181</v>
      </c>
      <c r="D220" s="0" t="n">
        <v>360.536</v>
      </c>
      <c r="E220" s="0" t="n">
        <v>28.61</v>
      </c>
      <c r="F220" s="0" t="n">
        <v>5756</v>
      </c>
      <c r="G220" s="0" t="n">
        <v>17.5</v>
      </c>
      <c r="I220" s="120" t="n">
        <f aca="false">(-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+(WURZEL((POTENZ(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,2))-4*((TAN(E220*PI()/180))/(TAN(($B$7+($B$14*(G220-$E$7)))*PI()/180))*1/$B$16*POTENZ(($H$13+($B$15*(G220-$E$8))),2))*((TAN(E220*PI()/180))/(TAN(($B$7+($B$14*(G220-$E$7)))*PI()/180))-1))))/(2*((TAN(E220*PI()/180))/(TAN(($B$7+($B$14*(G220-$E$7)))*PI()/180))*1/$B$16*POTENZ(($H$13+($B$15*(G220-$E$8))),2)))</f>
        <v>120.733477122471</v>
      </c>
      <c r="J220" s="121" t="n">
        <f aca="false">I220*20.9/100</f>
        <v>25.2332967185965</v>
      </c>
      <c r="K220" s="82" t="n">
        <f aca="false">($B$9-EXP(52.57-6690.9/(273.15+G220)-4.681*LN(273.15+G220)))*I220/100*0.2095</f>
        <v>251.152889987738</v>
      </c>
      <c r="L220" s="82" t="n">
        <f aca="false">K220/1.33322</f>
        <v>188.38067984859</v>
      </c>
      <c r="M220" s="120" t="n">
        <f aca="false">(($B$9-EXP(52.57-6690.9/(273.15+G220)-4.681*LN(273.15+G220)))/1013)*I220/100*0.2095*((49-1.335*G220+0.02759*POTENZ(G220,2)-0.0003235*POTENZ(G220,3)+0.000001614*POTENZ(G220,4))-($J$16*(5.516*10^-1-1.759*10^-2*G220+2.253*10^-4*POTENZ(G220,2)-2.654*10^-7*POTENZ(G220,3)+5.363*10^-8*POTENZ(G220,4))))*32/22.414</f>
        <v>9.50952908614692</v>
      </c>
      <c r="N220" s="120" t="n">
        <f aca="false">M220*31.25</f>
        <v>297.172783942091</v>
      </c>
    </row>
    <row collapsed="false" customFormat="false" customHeight="false" hidden="false" ht="12.75" outlineLevel="0" r="221">
      <c r="A221" s="119" t="n">
        <v>40402</v>
      </c>
      <c r="B221" s="0" t="s">
        <v>296</v>
      </c>
      <c r="C221" s="0" t="n">
        <v>33.348</v>
      </c>
      <c r="D221" s="0" t="n">
        <v>357.336</v>
      </c>
      <c r="E221" s="0" t="n">
        <v>28.71</v>
      </c>
      <c r="F221" s="0" t="n">
        <v>5761</v>
      </c>
      <c r="G221" s="0" t="n">
        <v>17.5</v>
      </c>
      <c r="I221" s="120" t="n">
        <f aca="false">(-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+(WURZEL((POTENZ(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,2))-4*((TAN(E221*PI()/180))/(TAN(($B$7+($B$14*(G221-$E$7)))*PI()/180))*1/$B$16*POTENZ(($H$13+($B$15*(G221-$E$8))),2))*((TAN(E221*PI()/180))/(TAN(($B$7+($B$14*(G221-$E$7)))*PI()/180))-1))))/(2*((TAN(E221*PI()/180))/(TAN(($B$7+($B$14*(G221-$E$7)))*PI()/180))*1/$B$16*POTENZ(($H$13+($B$15*(G221-$E$8))),2)))</f>
        <v>119.661904547891</v>
      </c>
      <c r="J221" s="121" t="n">
        <f aca="false">I221*20.9/100</f>
        <v>25.0093380505093</v>
      </c>
      <c r="K221" s="82" t="n">
        <f aca="false">($B$9-EXP(52.57-6690.9/(273.15+G221)-4.681*LN(273.15+G221)))*I221/100*0.2095</f>
        <v>248.923777107436</v>
      </c>
      <c r="L221" s="82" t="n">
        <f aca="false">K221/1.33322</f>
        <v>186.708703070338</v>
      </c>
      <c r="M221" s="120" t="n">
        <f aca="false">(($B$9-EXP(52.57-6690.9/(273.15+G221)-4.681*LN(273.15+G221)))/1013)*I221/100*0.2095*((49-1.335*G221+0.02759*POTENZ(G221,2)-0.0003235*POTENZ(G221,3)+0.000001614*POTENZ(G221,4))-($J$16*(5.516*10^-1-1.759*10^-2*G221+2.253*10^-4*POTENZ(G221,2)-2.654*10^-7*POTENZ(G221,3)+5.363*10^-8*POTENZ(G221,4))))*32/22.414</f>
        <v>9.4251270560824</v>
      </c>
      <c r="N221" s="120" t="n">
        <f aca="false">M221*31.25</f>
        <v>294.535220502575</v>
      </c>
    </row>
    <row collapsed="false" customFormat="false" customHeight="false" hidden="false" ht="12.75" outlineLevel="0" r="222">
      <c r="A222" s="119" t="n">
        <v>40402</v>
      </c>
      <c r="B222" s="0" t="s">
        <v>297</v>
      </c>
      <c r="C222" s="0" t="n">
        <v>33.515</v>
      </c>
      <c r="D222" s="0" t="n">
        <v>359.573</v>
      </c>
      <c r="E222" s="0" t="n">
        <v>28.64</v>
      </c>
      <c r="F222" s="0" t="n">
        <v>5733</v>
      </c>
      <c r="G222" s="0" t="n">
        <v>17.5</v>
      </c>
      <c r="I222" s="120" t="n">
        <f aca="false">(-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+(WURZEL((POTENZ(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,2))-4*((TAN(E222*PI()/180))/(TAN(($B$7+($B$14*(G222-$E$7)))*PI()/180))*1/$B$16*POTENZ(($H$13+($B$15*(G222-$E$8))),2))*((TAN(E222*PI()/180))/(TAN(($B$7+($B$14*(G222-$E$7)))*PI()/180))-1))))/(2*((TAN(E222*PI()/180))/(TAN(($B$7+($B$14*(G222-$E$7)))*PI()/180))*1/$B$16*POTENZ(($H$13+($B$15*(G222-$E$8))),2)))</f>
        <v>120.410828797832</v>
      </c>
      <c r="J222" s="121" t="n">
        <f aca="false">I222*20.9/100</f>
        <v>25.1658632187468</v>
      </c>
      <c r="K222" s="82" t="n">
        <f aca="false">($B$9-EXP(52.57-6690.9/(273.15+G222)-4.681*LN(273.15+G222)))*I222/100*0.2095</f>
        <v>250.481708629308</v>
      </c>
      <c r="L222" s="82" t="n">
        <f aca="false">K222/1.33322</f>
        <v>187.877251038319</v>
      </c>
      <c r="M222" s="120" t="n">
        <f aca="false">(($B$9-EXP(52.57-6690.9/(273.15+G222)-4.681*LN(273.15+G222)))/1013)*I222/100*0.2095*((49-1.335*G222+0.02759*POTENZ(G222,2)-0.0003235*POTENZ(G222,3)+0.000001614*POTENZ(G222,4))-($J$16*(5.516*10^-1-1.759*10^-2*G222+2.253*10^-4*POTENZ(G222,2)-2.654*10^-7*POTENZ(G222,3)+5.363*10^-8*POTENZ(G222,4))))*32/22.414</f>
        <v>9.48411580640972</v>
      </c>
      <c r="N222" s="120" t="n">
        <f aca="false">M222*31.25</f>
        <v>296.378618950304</v>
      </c>
    </row>
    <row collapsed="false" customFormat="false" customHeight="false" hidden="false" ht="12.75" outlineLevel="0" r="223">
      <c r="A223" s="119" t="n">
        <v>40402</v>
      </c>
      <c r="B223" s="0" t="s">
        <v>298</v>
      </c>
      <c r="C223" s="0" t="n">
        <v>33.682</v>
      </c>
      <c r="D223" s="0" t="n">
        <v>363.12</v>
      </c>
      <c r="E223" s="0" t="n">
        <v>28.53</v>
      </c>
      <c r="F223" s="0" t="n">
        <v>5758</v>
      </c>
      <c r="G223" s="0" t="n">
        <v>17.5</v>
      </c>
      <c r="I223" s="120" t="n">
        <f aca="false">(-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+(WURZEL((POTENZ(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,2))-4*((TAN(E223*PI()/180))/(TAN(($B$7+($B$14*(G223-$E$7)))*PI()/180))*1/$B$16*POTENZ(($H$13+($B$15*(G223-$E$8))),2))*((TAN(E223*PI()/180))/(TAN(($B$7+($B$14*(G223-$E$7)))*PI()/180))-1))))/(2*((TAN(E223*PI()/180))/(TAN(($B$7+($B$14*(G223-$E$7)))*PI()/180))*1/$B$16*POTENZ(($H$13+($B$15*(G223-$E$8))),2)))</f>
        <v>121.598843399988</v>
      </c>
      <c r="J223" s="121" t="n">
        <f aca="false">I223*20.9/100</f>
        <v>25.4141582705974</v>
      </c>
      <c r="K223" s="82" t="n">
        <f aca="false">($B$9-EXP(52.57-6690.9/(273.15+G223)-4.681*LN(273.15+G223)))*I223/100*0.2095</f>
        <v>252.953047215676</v>
      </c>
      <c r="L223" s="82" t="n">
        <f aca="false">K223/1.33322</f>
        <v>189.730912539323</v>
      </c>
      <c r="M223" s="120" t="n">
        <f aca="false">(($B$9-EXP(52.57-6690.9/(273.15+G223)-4.681*LN(273.15+G223)))/1013)*I223/100*0.2095*((49-1.335*G223+0.02759*POTENZ(G223,2)-0.0003235*POTENZ(G223,3)+0.000001614*POTENZ(G223,4))-($J$16*(5.516*10^-1-1.759*10^-2*G223+2.253*10^-4*POTENZ(G223,2)-2.654*10^-7*POTENZ(G223,3)+5.363*10^-8*POTENZ(G223,4))))*32/22.414</f>
        <v>9.5776893510738</v>
      </c>
      <c r="N223" s="120" t="n">
        <f aca="false">M223*31.25</f>
        <v>299.302792221056</v>
      </c>
    </row>
    <row collapsed="false" customFormat="false" customHeight="false" hidden="false" ht="12.75" outlineLevel="0" r="224">
      <c r="A224" s="119" t="n">
        <v>40402</v>
      </c>
      <c r="B224" s="0" t="s">
        <v>299</v>
      </c>
      <c r="C224" s="0" t="n">
        <v>33.849</v>
      </c>
      <c r="D224" s="0" t="n">
        <v>363.77</v>
      </c>
      <c r="E224" s="0" t="n">
        <v>28.51</v>
      </c>
      <c r="F224" s="0" t="n">
        <v>5739</v>
      </c>
      <c r="G224" s="0" t="n">
        <v>17.5</v>
      </c>
      <c r="I224" s="120" t="n">
        <f aca="false">(-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+(WURZEL((POTENZ(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,2))-4*((TAN(E224*PI()/180))/(TAN(($B$7+($B$14*(G224-$E$7)))*PI()/180))*1/$B$16*POTENZ(($H$13+($B$15*(G224-$E$8))),2))*((TAN(E224*PI()/180))/(TAN(($B$7+($B$14*(G224-$E$7)))*PI()/180))-1))))/(2*((TAN(E224*PI()/180))/(TAN(($B$7+($B$14*(G224-$E$7)))*PI()/180))*1/$B$16*POTENZ(($H$13+($B$15*(G224-$E$8))),2)))</f>
        <v>121.816321371905</v>
      </c>
      <c r="J224" s="121" t="n">
        <f aca="false">I224*20.9/100</f>
        <v>25.459611166728</v>
      </c>
      <c r="K224" s="82" t="n">
        <f aca="false">($B$9-EXP(52.57-6690.9/(273.15+G224)-4.681*LN(273.15+G224)))*I224/100*0.2095</f>
        <v>253.405450496501</v>
      </c>
      <c r="L224" s="82" t="n">
        <f aca="false">K224/1.33322</f>
        <v>190.070243843102</v>
      </c>
      <c r="M224" s="120" t="n">
        <f aca="false">(($B$9-EXP(52.57-6690.9/(273.15+G224)-4.681*LN(273.15+G224)))/1013)*I224/100*0.2095*((49-1.335*G224+0.02759*POTENZ(G224,2)-0.0003235*POTENZ(G224,3)+0.000001614*POTENZ(G224,4))-($J$16*(5.516*10^-1-1.759*10^-2*G224+2.253*10^-4*POTENZ(G224,2)-2.654*10^-7*POTENZ(G224,3)+5.363*10^-8*POTENZ(G224,4))))*32/22.414</f>
        <v>9.59481892564443</v>
      </c>
      <c r="N224" s="120" t="n">
        <f aca="false">M224*31.25</f>
        <v>299.838091426388</v>
      </c>
    </row>
    <row collapsed="false" customFormat="false" customHeight="false" hidden="false" ht="12.75" outlineLevel="0" r="225">
      <c r="A225" s="119" t="n">
        <v>40402</v>
      </c>
      <c r="B225" s="0" t="s">
        <v>300</v>
      </c>
      <c r="C225" s="0" t="n">
        <v>34.016</v>
      </c>
      <c r="D225" s="0" t="n">
        <v>360.215</v>
      </c>
      <c r="E225" s="0" t="n">
        <v>28.62</v>
      </c>
      <c r="F225" s="0" t="n">
        <v>5725</v>
      </c>
      <c r="G225" s="0" t="n">
        <v>17.5</v>
      </c>
      <c r="I225" s="120" t="n">
        <f aca="false">(-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+(WURZEL((POTENZ(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,2))-4*((TAN(E225*PI()/180))/(TAN(($B$7+($B$14*(G225-$E$7)))*PI()/180))*1/$B$16*POTENZ(($H$13+($B$15*(G225-$E$8))),2))*((TAN(E225*PI()/180))/(TAN(($B$7+($B$14*(G225-$E$7)))*PI()/180))-1))))/(2*((TAN(E225*PI()/180))/(TAN(($B$7+($B$14*(G225-$E$7)))*PI()/180))*1/$B$16*POTENZ(($H$13+($B$15*(G225-$E$8))),2)))</f>
        <v>120.62581517048</v>
      </c>
      <c r="J225" s="121" t="n">
        <f aca="false">I225*20.9/100</f>
        <v>25.2107953706304</v>
      </c>
      <c r="K225" s="82" t="n">
        <f aca="false">($B$9-EXP(52.57-6690.9/(273.15+G225)-4.681*LN(273.15+G225)))*I225/100*0.2095</f>
        <v>250.928928821135</v>
      </c>
      <c r="L225" s="82" t="n">
        <f aca="false">K225/1.33322</f>
        <v>188.212694694901</v>
      </c>
      <c r="M225" s="120" t="n">
        <f aca="false">(($B$9-EXP(52.57-6690.9/(273.15+G225)-4.681*LN(273.15+G225)))/1013)*I225/100*0.2095*((49-1.335*G225+0.02759*POTENZ(G225,2)-0.0003235*POTENZ(G225,3)+0.000001614*POTENZ(G225,4))-($J$16*(5.516*10^-1-1.759*10^-2*G225+2.253*10^-4*POTENZ(G225,2)-2.654*10^-7*POTENZ(G225,3)+5.363*10^-8*POTENZ(G225,4))))*32/22.414</f>
        <v>9.50104913105631</v>
      </c>
      <c r="N225" s="120" t="n">
        <f aca="false">M225*31.25</f>
        <v>296.90778534551</v>
      </c>
    </row>
    <row collapsed="false" customFormat="false" customHeight="false" hidden="false" ht="12.75" outlineLevel="0" r="226">
      <c r="A226" s="119" t="n">
        <v>40402</v>
      </c>
      <c r="B226" s="0" t="s">
        <v>301</v>
      </c>
      <c r="C226" s="0" t="n">
        <v>34.182</v>
      </c>
      <c r="D226" s="0" t="n">
        <v>365.726</v>
      </c>
      <c r="E226" s="0" t="n">
        <v>28.45</v>
      </c>
      <c r="F226" s="0" t="n">
        <v>5734</v>
      </c>
      <c r="G226" s="0" t="n">
        <v>17.5</v>
      </c>
      <c r="I226" s="120" t="n">
        <f aca="false">(-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+(WURZEL((POTENZ(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,2))-4*((TAN(E226*PI()/180))/(TAN(($B$7+($B$14*(G226-$E$7)))*PI()/180))*1/$B$16*POTENZ(($H$13+($B$15*(G226-$E$8))),2))*((TAN(E226*PI()/180))/(TAN(($B$7+($B$14*(G226-$E$7)))*PI()/180))-1))))/(2*((TAN(E226*PI()/180))/(TAN(($B$7+($B$14*(G226-$E$7)))*PI()/180))*1/$B$16*POTENZ(($H$13+($B$15*(G226-$E$8))),2)))</f>
        <v>122.471502553599</v>
      </c>
      <c r="J226" s="121" t="n">
        <f aca="false">I226*20.9/100</f>
        <v>25.5965440337022</v>
      </c>
      <c r="K226" s="82" t="n">
        <f aca="false">($B$9-EXP(52.57-6690.9/(273.15+G226)-4.681*LN(273.15+G226)))*I226/100*0.2095</f>
        <v>254.768375272379</v>
      </c>
      <c r="L226" s="82" t="n">
        <f aca="false">K226/1.33322</f>
        <v>191.092524318852</v>
      </c>
      <c r="M226" s="120" t="n">
        <f aca="false">(($B$9-EXP(52.57-6690.9/(273.15+G226)-4.681*LN(273.15+G226)))/1013)*I226/100*0.2095*((49-1.335*G226+0.02759*POTENZ(G226,2)-0.0003235*POTENZ(G226,3)+0.000001614*POTENZ(G226,4))-($J$16*(5.516*10^-1-1.759*10^-2*G226+2.253*10^-4*POTENZ(G226,2)-2.654*10^-7*POTENZ(G226,3)+5.363*10^-8*POTENZ(G226,4))))*32/22.414</f>
        <v>9.64642403677446</v>
      </c>
      <c r="N226" s="120" t="n">
        <f aca="false">M226*31.25</f>
        <v>301.450751149202</v>
      </c>
    </row>
    <row collapsed="false" customFormat="false" customHeight="false" hidden="false" ht="12.75" outlineLevel="0" r="227">
      <c r="A227" s="119" t="n">
        <v>40402</v>
      </c>
      <c r="B227" s="0" t="s">
        <v>302</v>
      </c>
      <c r="C227" s="0" t="n">
        <v>34.349</v>
      </c>
      <c r="D227" s="0" t="n">
        <v>360.215</v>
      </c>
      <c r="E227" s="0" t="n">
        <v>28.62</v>
      </c>
      <c r="F227" s="0" t="n">
        <v>5741</v>
      </c>
      <c r="G227" s="0" t="n">
        <v>17.5</v>
      </c>
      <c r="I227" s="120" t="n">
        <f aca="false">(-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+(WURZEL((POTENZ(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,2))-4*((TAN(E227*PI()/180))/(TAN(($B$7+($B$14*(G227-$E$7)))*PI()/180))*1/$B$16*POTENZ(($H$13+($B$15*(G227-$E$8))),2))*((TAN(E227*PI()/180))/(TAN(($B$7+($B$14*(G227-$E$7)))*PI()/180))-1))))/(2*((TAN(E227*PI()/180))/(TAN(($B$7+($B$14*(G227-$E$7)))*PI()/180))*1/$B$16*POTENZ(($H$13+($B$15*(G227-$E$8))),2)))</f>
        <v>120.62581517048</v>
      </c>
      <c r="J227" s="121" t="n">
        <f aca="false">I227*20.9/100</f>
        <v>25.2107953706304</v>
      </c>
      <c r="K227" s="82" t="n">
        <f aca="false">($B$9-EXP(52.57-6690.9/(273.15+G227)-4.681*LN(273.15+G227)))*I227/100*0.2095</f>
        <v>250.928928821135</v>
      </c>
      <c r="L227" s="82" t="n">
        <f aca="false">K227/1.33322</f>
        <v>188.212694694901</v>
      </c>
      <c r="M227" s="120" t="n">
        <f aca="false">(($B$9-EXP(52.57-6690.9/(273.15+G227)-4.681*LN(273.15+G227)))/1013)*I227/100*0.2095*((49-1.335*G227+0.02759*POTENZ(G227,2)-0.0003235*POTENZ(G227,3)+0.000001614*POTENZ(G227,4))-($J$16*(5.516*10^-1-1.759*10^-2*G227+2.253*10^-4*POTENZ(G227,2)-2.654*10^-7*POTENZ(G227,3)+5.363*10^-8*POTENZ(G227,4))))*32/22.414</f>
        <v>9.50104913105631</v>
      </c>
      <c r="N227" s="120" t="n">
        <f aca="false">M227*31.25</f>
        <v>296.90778534551</v>
      </c>
    </row>
    <row collapsed="false" customFormat="false" customHeight="false" hidden="false" ht="12.75" outlineLevel="0" r="228">
      <c r="A228" s="119" t="n">
        <v>40402</v>
      </c>
      <c r="B228" s="0" t="s">
        <v>303</v>
      </c>
      <c r="C228" s="0" t="n">
        <v>34.516</v>
      </c>
      <c r="D228" s="0" t="n">
        <v>365.399</v>
      </c>
      <c r="E228" s="0" t="n">
        <v>28.46</v>
      </c>
      <c r="F228" s="0" t="n">
        <v>5720</v>
      </c>
      <c r="G228" s="0" t="n">
        <v>17.5</v>
      </c>
      <c r="I228" s="120" t="n">
        <f aca="false">(-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+(WURZEL((POTENZ(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,2))-4*((TAN(E228*PI()/180))/(TAN(($B$7+($B$14*(G228-$E$7)))*PI()/180))*1/$B$16*POTENZ(($H$13+($B$15*(G228-$E$8))),2))*((TAN(E228*PI()/180))/(TAN(($B$7+($B$14*(G228-$E$7)))*PI()/180))-1))))/(2*((TAN(E228*PI()/180))/(TAN(($B$7+($B$14*(G228-$E$7)))*PI()/180))*1/$B$16*POTENZ(($H$13+($B$15*(G228-$E$8))),2)))</f>
        <v>122.362018604294</v>
      </c>
      <c r="J228" s="121" t="n">
        <f aca="false">I228*20.9/100</f>
        <v>25.5736618882975</v>
      </c>
      <c r="K228" s="82" t="n">
        <f aca="false">($B$9-EXP(52.57-6690.9/(273.15+G228)-4.681*LN(273.15+G228)))*I228/100*0.2095</f>
        <v>254.540623940018</v>
      </c>
      <c r="L228" s="82" t="n">
        <f aca="false">K228/1.33322</f>
        <v>190.921696299199</v>
      </c>
      <c r="M228" s="120" t="n">
        <f aca="false">(($B$9-EXP(52.57-6690.9/(273.15+G228)-4.681*LN(273.15+G228)))/1013)*I228/100*0.2095*((49-1.335*G228+0.02759*POTENZ(G228,2)-0.0003235*POTENZ(G228,3)+0.000001614*POTENZ(G228,4))-($J$16*(5.516*10^-1-1.759*10^-2*G228+2.253*10^-4*POTENZ(G228,2)-2.654*10^-7*POTENZ(G228,3)+5.363*10^-8*POTENZ(G228,4))))*32/22.414</f>
        <v>9.63780057271796</v>
      </c>
      <c r="N228" s="120" t="n">
        <f aca="false">M228*31.25</f>
        <v>301.181267897436</v>
      </c>
    </row>
    <row collapsed="false" customFormat="false" customHeight="false" hidden="false" ht="12.75" outlineLevel="0" r="229">
      <c r="A229" s="119" t="n">
        <v>40402</v>
      </c>
      <c r="B229" s="0" t="s">
        <v>304</v>
      </c>
      <c r="C229" s="0" t="n">
        <v>34.683</v>
      </c>
      <c r="D229" s="0" t="n">
        <v>364.747</v>
      </c>
      <c r="E229" s="0" t="n">
        <v>28.48</v>
      </c>
      <c r="F229" s="0" t="n">
        <v>5716</v>
      </c>
      <c r="G229" s="0" t="n">
        <v>17.5</v>
      </c>
      <c r="I229" s="120" t="n">
        <f aca="false">(-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+(WURZEL((POTENZ(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,2))-4*((TAN(E229*PI()/180))/(TAN(($B$7+($B$14*(G229-$E$7)))*PI()/180))*1/$B$16*POTENZ(($H$13+($B$15*(G229-$E$8))),2))*((TAN(E229*PI()/180))/(TAN(($B$7+($B$14*(G229-$E$7)))*PI()/180))-1))))/(2*((TAN(E229*PI()/180))/(TAN(($B$7+($B$14*(G229-$E$7)))*PI()/180))*1/$B$16*POTENZ(($H$13+($B$15*(G229-$E$8))),2)))</f>
        <v>122.143395678524</v>
      </c>
      <c r="J229" s="121" t="n">
        <f aca="false">I229*20.9/100</f>
        <v>25.5279696968115</v>
      </c>
      <c r="K229" s="82" t="n">
        <f aca="false">($B$9-EXP(52.57-6690.9/(273.15+G229)-4.681*LN(273.15+G229)))*I229/100*0.2095</f>
        <v>254.085838896686</v>
      </c>
      <c r="L229" s="82" t="n">
        <f aca="false">K229/1.33322</f>
        <v>190.580578521689</v>
      </c>
      <c r="M229" s="120" t="n">
        <f aca="false">(($B$9-EXP(52.57-6690.9/(273.15+G229)-4.681*LN(273.15+G229)))/1013)*I229/100*0.2095*((49-1.335*G229+0.02759*POTENZ(G229,2)-0.0003235*POTENZ(G229,3)+0.000001614*POTENZ(G229,4))-($J$16*(5.516*10^-1-1.759*10^-2*G229+2.253*10^-4*POTENZ(G229,2)-2.654*10^-7*POTENZ(G229,3)+5.363*10^-8*POTENZ(G229,4))))*32/22.414</f>
        <v>9.62058081626714</v>
      </c>
      <c r="N229" s="120" t="n">
        <f aca="false">M229*31.25</f>
        <v>300.643150508348</v>
      </c>
    </row>
  </sheetData>
  <mergeCells count="4">
    <mergeCell ref="A3:J3"/>
    <mergeCell ref="A4:J4"/>
    <mergeCell ref="P14:Q14"/>
    <mergeCell ref="P23:S23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2013-09-24T16:50:47.00Z</dcterms:modified>
  <cp:revision>0</cp:revision>
</cp:coreProperties>
</file>