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<sst xmlns="http://schemas.openxmlformats.org/spreadsheetml/2006/main" count="185" uniqueCount="158">
  <si>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</si>
  <si>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</si>
  <si>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</si>
  <si>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</si>
  <si>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</si>
  <si>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</si>
  <si>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</si>
  <si>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</si>
  <si>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</si>
  <si>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</si>
  <si>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</si>
  <si>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</si>
  <si>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</si>
  <si>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</si>
  <si>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</si>
  <si>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</si>
  <si>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</si>
  <si>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</si>
  <si>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</si>
  <si>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</si>
  <si>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</si>
  <si>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</si>
  <si>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</si>
  <si>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</si>
  <si>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</si>
  <si>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</si>
  <si>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</si>
  <si>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</si>
  <si>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</si>
  <si>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</si>
  <si>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</si>
  <si>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</si>
  <si>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</si>
  <si>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</si>
  <si>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</si>
  <si>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</si>
  <si>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</si>
  <si>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</si>
  <si>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</si>
  <si>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</si>
  <si>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</si>
  <si>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</si>
  <si>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</si>
  <si>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</si>
  <si>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</si>
  <si>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</si>
  <si>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</si>
  <si>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</si>
  <si>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</si>
  <si>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</si>
  <si>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</si>
  <si>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</si>
  <si>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</si>
  <si>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</si>
  <si>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</si>
  <si>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</si>
  <si>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</si>
  <si>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</si>
  <si>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</si>
  <si>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</si>
  <si>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</si>
  <si>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</si>
  <si>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</si>
  <si>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</si>
  <si>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</si>
  <si>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Chla 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</si>
  <si>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</si>
  <si>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</si>
  <si>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</si>
  <si>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</si>
  <si>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</si>
  <si>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</si>
  <si>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</si>
  <si>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</si>
  <si>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</si>
  <si>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</si>
  <si>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</si>
  <si>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</si>
  <si>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</si>
  <si>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</si>
  <si>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</si>
  <si>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</si>
  <si>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</si>
  <si>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</si>
  <si>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t>cO2 [µmol/ h gFW]</t>
  </si>
  <si>
    <t>cO2 [µmol/ mg Chl a]</t>
  </si>
  <si>
    <t>   15:31:21</t>
  </si>
  <si>
    <t>   15:31:32</t>
  </si>
  <si>
    <t>   15:31:42</t>
  </si>
  <si>
    <t>change data input according to column N</t>
  </si>
  <si>
    <t>   15:31:52</t>
  </si>
  <si>
    <t>   15:32:02</t>
  </si>
  <si>
    <t>   15:32:12</t>
  </si>
  <si>
    <t>   15:32:22</t>
  </si>
  <si>
    <t>   15:32:32</t>
  </si>
  <si>
    <t>   15:32:42</t>
  </si>
  <si>
    <t>   15:32:52</t>
  </si>
  <si>
    <t>   15:33:02</t>
  </si>
  <si>
    <t>   15:33:12</t>
  </si>
  <si>
    <t>   15:33:22</t>
  </si>
  <si>
    <t>   15:33:32</t>
  </si>
  <si>
    <t>   15:33:42</t>
  </si>
  <si>
    <t>   15:33:52</t>
  </si>
  <si>
    <t>   15:34:02</t>
  </si>
  <si>
    <t>   15:34:12</t>
  </si>
  <si>
    <t>   15:34:22</t>
  </si>
  <si>
    <t>   15:34:32</t>
  </si>
  <si>
    <t>   15:34:42</t>
  </si>
  <si>
    <t>   15:34:52</t>
  </si>
  <si>
    <t>   15:35:02</t>
  </si>
  <si>
    <t>regression formula</t>
  </si>
  <si>
    <t>time</t>
  </si>
  <si>
    <t>   15:35:12</t>
  </si>
  <si>
    <t>value for T=26 min.</t>
  </si>
  <si>
    <t>T11</t>
  </si>
  <si>
    <t>   15:35:22</t>
  </si>
  <si>
    <t>value for T=1 min.</t>
  </si>
  <si>
    <t>T1</t>
  </si>
  <si>
    <t>   15:35:32</t>
  </si>
  <si>
    <t>difference between T25 and T1</t>
  </si>
  <si>
    <t>10minutes</t>
  </si>
  <si>
    <t>   15:35:42</t>
  </si>
  <si>
    <t>calculate from regression curve values for 10 minutes of photosynthesis or respiration</t>
  </si>
  <si>
    <t>   15:35:52</t>
  </si>
  <si>
    <t>   15:36:02</t>
  </si>
  <si>
    <t>   15:36:12</t>
  </si>
  <si>
    <t>   15:36:22</t>
  </si>
  <si>
    <t>   15:36:32</t>
  </si>
  <si>
    <t>   15:36:42</t>
  </si>
  <si>
    <t>   15:36:52</t>
  </si>
  <si>
    <t>   15:37:02</t>
  </si>
  <si>
    <t>   15:37:12</t>
  </si>
  <si>
    <t>   15:37:22</t>
  </si>
  <si>
    <t>   15:37:32</t>
  </si>
  <si>
    <t>   15:37:42</t>
  </si>
  <si>
    <t>   15:37:52</t>
  </si>
  <si>
    <t>   15:38:02</t>
  </si>
  <si>
    <t>   15:38:12</t>
  </si>
  <si>
    <t>   15:38:22</t>
  </si>
  <si>
    <t>   15:38:32</t>
  </si>
  <si>
    <t>   15:38:42</t>
  </si>
  <si>
    <t>   15:38:52</t>
  </si>
  <si>
    <t>   15:39:02</t>
  </si>
  <si>
    <t>   15:39:12</t>
  </si>
  <si>
    <t>   15:39:22</t>
  </si>
  <si>
    <t>   15:39:32</t>
  </si>
  <si>
    <t>   15:39:42</t>
  </si>
  <si>
    <t>   15:39:52</t>
  </si>
  <si>
    <t>   15:40:02</t>
  </si>
  <si>
    <t>   15:40:11</t>
  </si>
  <si>
    <t>   15:40:21</t>
  </si>
  <si>
    <t>   15:40:32</t>
  </si>
  <si>
    <t>   15:40:42</t>
  </si>
  <si>
    <t>   15:40:52</t>
  </si>
  <si>
    <t>   15:41:02</t>
  </si>
  <si>
    <t>   15:41:12</t>
  </si>
  <si>
    <t>   15:41:22</t>
  </si>
  <si>
    <t>   15:41:32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</si>
</sst>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5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1" fillId="6" fontId="6" numFmtId="166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2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3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4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values'!$N$27:$N$82</c:f>
              <c:numCache>
                <c:formatCode>General</c:formatCode>
                <c:ptCount val="56"/>
                <c:pt idx="0">
                  <c:v>267.660059872518</c:v>
                </c:pt>
                <c:pt idx="1">
                  <c:v>267.660059872518</c:v>
                </c:pt>
                <c:pt idx="2">
                  <c:v>267.89514019315</c:v>
                </c:pt>
                <c:pt idx="3">
                  <c:v>268.601806735472</c:v>
                </c:pt>
                <c:pt idx="4">
                  <c:v>268.601806735472</c:v>
                </c:pt>
                <c:pt idx="5">
                  <c:v>267.425216621238</c:v>
                </c:pt>
                <c:pt idx="6">
                  <c:v>267.660059872518</c:v>
                </c:pt>
                <c:pt idx="7">
                  <c:v>266.722106128843</c:v>
                </c:pt>
                <c:pt idx="8">
                  <c:v>266.956240064386</c:v>
                </c:pt>
                <c:pt idx="9">
                  <c:v>268.837838500246</c:v>
                </c:pt>
                <c:pt idx="10">
                  <c:v>267.89514019315</c:v>
                </c:pt>
                <c:pt idx="11">
                  <c:v>267.89514019315</c:v>
                </c:pt>
                <c:pt idx="12">
                  <c:v>270.496761074067</c:v>
                </c:pt>
                <c:pt idx="13">
                  <c:v>267.425216621238</c:v>
                </c:pt>
                <c:pt idx="14">
                  <c:v>269.547367000348</c:v>
                </c:pt>
                <c:pt idx="15">
                  <c:v>269.547367000348</c:v>
                </c:pt>
                <c:pt idx="16">
                  <c:v>270.021583530793</c:v>
                </c:pt>
                <c:pt idx="17">
                  <c:v>268.601806735472</c:v>
                </c:pt>
                <c:pt idx="18">
                  <c:v>267.660059872518</c:v>
                </c:pt>
                <c:pt idx="19">
                  <c:v>268.366013307712</c:v>
                </c:pt>
                <c:pt idx="20">
                  <c:v>268.837838500246</c:v>
                </c:pt>
                <c:pt idx="21">
                  <c:v>268.601806735472</c:v>
                </c:pt>
                <c:pt idx="22">
                  <c:v>265.263802462055</c:v>
                </c:pt>
                <c:pt idx="23">
                  <c:v>265.729650579718</c:v>
                </c:pt>
                <c:pt idx="24">
                  <c:v>269.964876407128</c:v>
                </c:pt>
                <c:pt idx="25">
                  <c:v>265.962926901186</c:v>
                </c:pt>
                <c:pt idx="26">
                  <c:v>267.83763320695</c:v>
                </c:pt>
                <c:pt idx="27">
                  <c:v>268.07303819158</c:v>
                </c:pt>
                <c:pt idx="28">
                  <c:v>268.308681275315</c:v>
                </c:pt>
                <c:pt idx="29">
                  <c:v>267.367536265551</c:v>
                </c:pt>
                <c:pt idx="30">
                  <c:v>270.678277757867</c:v>
                </c:pt>
                <c:pt idx="31">
                  <c:v>270.91656102506</c:v>
                </c:pt>
                <c:pt idx="32">
                  <c:v>269.017042303264</c:v>
                </c:pt>
                <c:pt idx="33">
                  <c:v>270.44023611431</c:v>
                </c:pt>
                <c:pt idx="34">
                  <c:v>271.155086239249</c:v>
                </c:pt>
                <c:pt idx="35">
                  <c:v>270.62340891083</c:v>
                </c:pt>
                <c:pt idx="36">
                  <c:v>267.311390951938</c:v>
                </c:pt>
                <c:pt idx="37">
                  <c:v>267.311390951938</c:v>
                </c:pt>
                <c:pt idx="38">
                  <c:v>265.906258492649</c:v>
                </c:pt>
                <c:pt idx="39">
                  <c:v>268.488864290251</c:v>
                </c:pt>
                <c:pt idx="40">
                  <c:v>268.725075092657</c:v>
                </c:pt>
                <c:pt idx="41">
                  <c:v>269.435145520693</c:v>
                </c:pt>
                <c:pt idx="42">
                  <c:v>271.393853724291</c:v>
                </c:pt>
                <c:pt idx="43">
                  <c:v>268.308681275315</c:v>
                </c:pt>
                <c:pt idx="44">
                  <c:v>270.91656102506</c:v>
                </c:pt>
                <c:pt idx="45">
                  <c:v>271.155086239249</c:v>
                </c:pt>
                <c:pt idx="46">
                  <c:v>270.678277757867</c:v>
                </c:pt>
                <c:pt idx="47">
                  <c:v>270.91656102506</c:v>
                </c:pt>
                <c:pt idx="48">
                  <c:v>270.734711028463</c:v>
                </c:pt>
                <c:pt idx="49">
                  <c:v>271.211334912971</c:v>
                </c:pt>
                <c:pt idx="50">
                  <c:v>272.167487633024</c:v>
                </c:pt>
                <c:pt idx="51">
                  <c:v>271.211334912971</c:v>
                </c:pt>
                <c:pt idx="52">
                  <c:v>270.734711028463</c:v>
                </c:pt>
                <c:pt idx="53">
                  <c:v>270.734711028463</c:v>
                </c:pt>
                <c:pt idx="54">
                  <c:v>272.167487633024</c:v>
                </c:pt>
                <c:pt idx="55">
                  <c:v>271.928085524404</c:v>
                </c:pt>
              </c:numCache>
            </c:numRef>
          </c:yVal>
        </c:ser>
        <c:axId val="94780303"/>
        <c:axId val="5339204"/>
      </c:scatterChart>
      <c:valAx>
        <c:axId val="9478030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5339204"/>
        <c:crossesAt val="0"/>
      </c:valAx>
      <c:valAx>
        <c:axId val="533920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4780303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38600"/>
        <a:ext cx="479916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0" activeCellId="0" pane="topLeft" sqref="B10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494.316681397718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103.312186412123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1028.15890560835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771.184729908305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38.8609911623822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38.8609911623822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1214.40597382445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1.6562807186266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0.0332544403719456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7.81236114334061E-006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-0.00216606109569711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-0.838222356018666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T15" activeCellId="0" pane="topLeft" sqref="T15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1.67484151913531E-005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1.65575818095895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0.0332927403719456</v>
      </c>
      <c r="I14" s="93" t="s">
        <v>49</v>
      </c>
      <c r="J14" s="50" t="n">
        <f aca="false">$D$16/$D$14*$H$14+$D$16/$D$14*1/$B$16*$H$14-$B$13*1/$B$16*$H$14-$H$14+$B$13*$H$14</f>
        <v>0.00423348114725544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-0.653972900185633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0.572937201351137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0.0707</v>
      </c>
      <c r="R16" s="109" t="n">
        <v>0.02667</v>
      </c>
      <c r="U16" s="110"/>
      <c r="V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4"/>
      <c r="L17" s="114"/>
      <c r="M17" s="114"/>
      <c r="N17" s="114"/>
      <c r="P17" s="58"/>
      <c r="Q17" s="58"/>
      <c r="R17" s="58"/>
      <c r="U17" s="110"/>
      <c r="V17" s="110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4"/>
      <c r="L18" s="114"/>
      <c r="M18" s="114"/>
      <c r="N18" s="114"/>
      <c r="P18" s="58"/>
      <c r="Q18" s="58"/>
      <c r="R18" s="58"/>
      <c r="U18" s="110"/>
      <c r="V18" s="110"/>
    </row>
    <row collapsed="false" customFormat="false" customHeight="false" hidden="false" ht="12.75" outlineLevel="0" r="19">
      <c r="D19" s="59"/>
      <c r="I19" s="59"/>
      <c r="P19" s="58"/>
      <c r="Q19" s="115"/>
      <c r="R19" s="58"/>
      <c r="S19" s="110"/>
      <c r="T19" s="110"/>
      <c r="U19" s="110"/>
      <c r="V19" s="110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1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321.717</v>
      </c>
      <c r="E21" s="0" t="n">
        <v>29.81</v>
      </c>
      <c r="F21" s="0" t="n">
        <v>6120</v>
      </c>
      <c r="G21" s="0" t="n">
        <v>17.7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108.178685763588</v>
      </c>
      <c r="J21" s="122" t="n">
        <f aca="false">I21*20.9/100</f>
        <v>22.6093453245898</v>
      </c>
      <c r="K21" s="82" t="n">
        <f aca="false">($B$9-EXP(52.57-6690.9/(273.15+G21)-4.681*LN(273.15+G21)))*I21/100*0.2095</f>
        <v>224.978421211742</v>
      </c>
      <c r="L21" s="82" t="n">
        <f aca="false">K21/1.33322</f>
        <v>168.748159502365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8.48844167878576</v>
      </c>
      <c r="N21" s="121" t="n">
        <f aca="false">M21*31.25</f>
        <v>265.263802462055</v>
      </c>
      <c r="O21" s="94"/>
      <c r="P21" s="123" t="n">
        <f aca="false">Q46</f>
        <v>3.88800000000003</v>
      </c>
      <c r="Q21" s="124" t="n">
        <f aca="false">P21*(6)</f>
        <v>23.3280000000002</v>
      </c>
      <c r="R21" s="125" t="n">
        <f aca="false">((Q21/1000)*(P16*1000))</f>
        <v>0.606528000000005</v>
      </c>
      <c r="S21" s="126" t="n">
        <f aca="false">R21/Q16</f>
        <v>8.57889674681761</v>
      </c>
      <c r="T21" s="127" t="n">
        <f aca="false">R21/R16</f>
        <v>22.7419572553433</v>
      </c>
      <c r="U21" s="128"/>
      <c r="V21" s="128"/>
    </row>
    <row collapsed="false" customFormat="false" customHeight="false" hidden="false" ht="12.75" outlineLevel="0" r="22">
      <c r="A22" s="120" t="n">
        <v>40402</v>
      </c>
      <c r="B22" s="0" t="s">
        <v>87</v>
      </c>
      <c r="C22" s="0" t="n">
        <v>0.183</v>
      </c>
      <c r="D22" s="0" t="n">
        <v>322.848</v>
      </c>
      <c r="E22" s="0" t="n">
        <v>29.77</v>
      </c>
      <c r="F22" s="0" t="n">
        <v>6099</v>
      </c>
      <c r="G22" s="0" t="n">
        <v>17.7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108.559029172578</v>
      </c>
      <c r="J22" s="122" t="n">
        <f aca="false">I22*20.9/100</f>
        <v>22.6888370970689</v>
      </c>
      <c r="K22" s="82" t="n">
        <f aca="false">($B$9-EXP(52.57-6690.9/(273.15+G22)-4.681*LN(273.15+G22)))*I22/100*0.2095</f>
        <v>225.769418616352</v>
      </c>
      <c r="L22" s="82" t="n">
        <f aca="false">K22/1.33322</f>
        <v>169.341457986193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8.51828603141715</v>
      </c>
      <c r="N22" s="121" t="n">
        <f aca="false">M22*31.25</f>
        <v>266.196438481786</v>
      </c>
      <c r="O22" s="94"/>
      <c r="P22" s="129"/>
      <c r="Q22" s="130"/>
      <c r="R22" s="129"/>
      <c r="S22" s="131"/>
      <c r="T22" s="132"/>
      <c r="U22" s="110"/>
      <c r="V22" s="110"/>
    </row>
    <row collapsed="false" customFormat="false" customHeight="true" hidden="false" ht="12.75" outlineLevel="0" r="23">
      <c r="A23" s="120" t="n">
        <v>40402</v>
      </c>
      <c r="B23" s="0" t="s">
        <v>88</v>
      </c>
      <c r="C23" s="0" t="n">
        <v>0.35</v>
      </c>
      <c r="D23" s="0" t="n">
        <v>321.153</v>
      </c>
      <c r="E23" s="0" t="n">
        <v>29.83</v>
      </c>
      <c r="F23" s="0" t="n">
        <v>6107</v>
      </c>
      <c r="G23" s="0" t="n">
        <v>17.7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107.989087927714</v>
      </c>
      <c r="J23" s="122" t="n">
        <f aca="false">I23*20.9/100</f>
        <v>22.5697193768923</v>
      </c>
      <c r="K23" s="82" t="n">
        <f aca="false">($B$9-EXP(52.57-6690.9/(273.15+G23)-4.681*LN(273.15+G23)))*I23/100*0.2095</f>
        <v>224.584115979812</v>
      </c>
      <c r="L23" s="82" t="n">
        <f aca="false">K23/1.33322</f>
        <v>168.452405439322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8.47356453213831</v>
      </c>
      <c r="N23" s="121" t="n">
        <f aca="false">M23*31.25</f>
        <v>264.798891629322</v>
      </c>
      <c r="P23" s="133" t="s">
        <v>89</v>
      </c>
      <c r="Q23" s="133"/>
      <c r="R23" s="133"/>
      <c r="S23" s="133"/>
      <c r="U23" s="110"/>
      <c r="V23" s="110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0.517</v>
      </c>
      <c r="D24" s="0" t="n">
        <v>321.435</v>
      </c>
      <c r="E24" s="0" t="n">
        <v>29.82</v>
      </c>
      <c r="F24" s="0" t="n">
        <v>6095</v>
      </c>
      <c r="G24" s="0" t="n">
        <v>17.7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108.083839129324</v>
      </c>
      <c r="J24" s="122" t="n">
        <f aca="false">I24*20.9/100</f>
        <v>22.5895223780287</v>
      </c>
      <c r="K24" s="82" t="n">
        <f aca="false">($B$9-EXP(52.57-6690.9/(273.15+G24)-4.681*LN(273.15+G24)))*I24/100*0.2095</f>
        <v>224.781169360481</v>
      </c>
      <c r="L24" s="82" t="n">
        <f aca="false">K24/1.33322</f>
        <v>168.600208038044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8.48099936131173</v>
      </c>
      <c r="N24" s="121" t="n">
        <f aca="false">M24*31.25</f>
        <v>265.031230040992</v>
      </c>
      <c r="P24" s="58"/>
      <c r="Q24" s="58"/>
      <c r="R24" s="58"/>
      <c r="U24" s="110"/>
      <c r="V24" s="110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0.684</v>
      </c>
      <c r="D25" s="0" t="n">
        <v>321.153</v>
      </c>
      <c r="E25" s="0" t="n">
        <v>29.83</v>
      </c>
      <c r="F25" s="0" t="n">
        <v>6088</v>
      </c>
      <c r="G25" s="0" t="n">
        <v>17.7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107.989087927714</v>
      </c>
      <c r="J25" s="122" t="n">
        <f aca="false">I25*20.9/100</f>
        <v>22.5697193768923</v>
      </c>
      <c r="K25" s="82" t="n">
        <f aca="false">($B$9-EXP(52.57-6690.9/(273.15+G25)-4.681*LN(273.15+G25)))*I25/100*0.2095</f>
        <v>224.584115979812</v>
      </c>
      <c r="L25" s="82" t="n">
        <f aca="false">K25/1.33322</f>
        <v>168.452405439322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8.47356453213831</v>
      </c>
      <c r="N25" s="121" t="n">
        <f aca="false">M25*31.25</f>
        <v>264.798891629322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0.851</v>
      </c>
      <c r="D26" s="0" t="n">
        <v>324.392</v>
      </c>
      <c r="E26" s="0" t="n">
        <v>29.76</v>
      </c>
      <c r="F26" s="0" t="n">
        <v>6086</v>
      </c>
      <c r="G26" s="0" t="n">
        <v>17.6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108.853902851458</v>
      </c>
      <c r="J26" s="122" t="n">
        <f aca="false">I26*20.9/100</f>
        <v>22.7504656959547</v>
      </c>
      <c r="K26" s="82" t="n">
        <f aca="false">($B$9-EXP(52.57-6690.9/(273.15+G26)-4.681*LN(273.15+G26)))*I26/100*0.2095</f>
        <v>226.411759583943</v>
      </c>
      <c r="L26" s="82" t="n">
        <f aca="false">K26/1.33322</f>
        <v>169.823254664604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8.55760693187962</v>
      </c>
      <c r="N26" s="121" t="n">
        <f aca="false">M26*31.25</f>
        <v>267.425216621238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1.018</v>
      </c>
      <c r="D27" s="0" t="n">
        <v>324.677</v>
      </c>
      <c r="E27" s="0" t="n">
        <v>29.75</v>
      </c>
      <c r="F27" s="0" t="n">
        <v>6096</v>
      </c>
      <c r="G27" s="0" t="n">
        <v>17.6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108.949494451918</v>
      </c>
      <c r="J27" s="122" t="n">
        <f aca="false">I27*20.9/100</f>
        <v>22.7704443404508</v>
      </c>
      <c r="K27" s="82" t="n">
        <f aca="false">($B$9-EXP(52.57-6690.9/(273.15+G27)-4.681*LN(273.15+G27)))*I27/100*0.2095</f>
        <v>226.610586285555</v>
      </c>
      <c r="L27" s="82" t="n">
        <f aca="false">K27/1.33322</f>
        <v>169.972387367092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8.56512191592057</v>
      </c>
      <c r="N27" s="121" t="n">
        <f aca="false">M27*31.25</f>
        <v>267.660059872518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1.185</v>
      </c>
      <c r="D28" s="0" t="n">
        <v>324.677</v>
      </c>
      <c r="E28" s="0" t="n">
        <v>29.75</v>
      </c>
      <c r="F28" s="0" t="n">
        <v>6069</v>
      </c>
      <c r="G28" s="0" t="n">
        <v>17.6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108.949494451918</v>
      </c>
      <c r="J28" s="122" t="n">
        <f aca="false">I28*20.9/100</f>
        <v>22.7704443404508</v>
      </c>
      <c r="K28" s="82" t="n">
        <f aca="false">($B$9-EXP(52.57-6690.9/(273.15+G28)-4.681*LN(273.15+G28)))*I28/100*0.2095</f>
        <v>226.610586285555</v>
      </c>
      <c r="L28" s="82" t="n">
        <f aca="false">K28/1.33322</f>
        <v>169.972387367092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8.56512191592057</v>
      </c>
      <c r="N28" s="121" t="n">
        <f aca="false">M28*31.25</f>
        <v>267.660059872518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1.352</v>
      </c>
      <c r="D29" s="0" t="n">
        <v>324.962</v>
      </c>
      <c r="E29" s="0" t="n">
        <v>29.74</v>
      </c>
      <c r="F29" s="0" t="n">
        <v>6087</v>
      </c>
      <c r="G29" s="0" t="n">
        <v>17.6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109.045182550099</v>
      </c>
      <c r="J29" s="122" t="n">
        <f aca="false">I29*20.9/100</f>
        <v>22.7904431529708</v>
      </c>
      <c r="K29" s="82" t="n">
        <f aca="false">($B$9-EXP(52.57-6690.9/(273.15+G29)-4.681*LN(273.15+G29)))*I29/100*0.2095</f>
        <v>226.809613698565</v>
      </c>
      <c r="L29" s="82" t="n">
        <f aca="false">K29/1.33322</f>
        <v>170.121670615926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8.57264448618079</v>
      </c>
      <c r="N29" s="121" t="n">
        <f aca="false">M29*31.25</f>
        <v>267.89514019315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1.519</v>
      </c>
      <c r="D30" s="0" t="n">
        <v>325.819</v>
      </c>
      <c r="E30" s="0" t="n">
        <v>29.71</v>
      </c>
      <c r="F30" s="0" t="n">
        <v>6085</v>
      </c>
      <c r="G30" s="0" t="n">
        <v>17.6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109.332827118993</v>
      </c>
      <c r="J30" s="122" t="n">
        <f aca="false">I30*20.9/100</f>
        <v>22.8505608678696</v>
      </c>
      <c r="K30" s="82" t="n">
        <f aca="false">($B$9-EXP(52.57-6690.9/(273.15+G30)-4.681*LN(273.15+G30)))*I30/100*0.2095</f>
        <v>227.407902885007</v>
      </c>
      <c r="L30" s="82" t="n">
        <f aca="false">K30/1.33322</f>
        <v>170.570425649935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8.5952578155351</v>
      </c>
      <c r="N30" s="121" t="n">
        <f aca="false">M30*31.25</f>
        <v>268.601806735472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1.686</v>
      </c>
      <c r="D31" s="0" t="n">
        <v>325.819</v>
      </c>
      <c r="E31" s="0" t="n">
        <v>29.71</v>
      </c>
      <c r="F31" s="0" t="n">
        <v>6084</v>
      </c>
      <c r="G31" s="0" t="n">
        <v>17.6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109.332827118993</v>
      </c>
      <c r="J31" s="122" t="n">
        <f aca="false">I31*20.9/100</f>
        <v>22.8505608678696</v>
      </c>
      <c r="K31" s="82" t="n">
        <f aca="false">($B$9-EXP(52.57-6690.9/(273.15+G31)-4.681*LN(273.15+G31)))*I31/100*0.2095</f>
        <v>227.407902885007</v>
      </c>
      <c r="L31" s="82" t="n">
        <f aca="false">K31/1.33322</f>
        <v>170.570425649935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8.5952578155351</v>
      </c>
      <c r="N31" s="121" t="n">
        <f aca="false">M31*31.25</f>
        <v>268.601806735472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1.852</v>
      </c>
      <c r="D32" s="0" t="n">
        <v>324.392</v>
      </c>
      <c r="E32" s="0" t="n">
        <v>29.76</v>
      </c>
      <c r="F32" s="0" t="n">
        <v>6089</v>
      </c>
      <c r="G32" s="0" t="n">
        <v>17.6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108.853902851458</v>
      </c>
      <c r="J32" s="122" t="n">
        <f aca="false">I32*20.9/100</f>
        <v>22.7504656959547</v>
      </c>
      <c r="K32" s="82" t="n">
        <f aca="false">($B$9-EXP(52.57-6690.9/(273.15+G32)-4.681*LN(273.15+G32)))*I32/100*0.2095</f>
        <v>226.411759583943</v>
      </c>
      <c r="L32" s="82" t="n">
        <f aca="false">K32/1.33322</f>
        <v>169.823254664604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8.55760693187962</v>
      </c>
      <c r="N32" s="121" t="n">
        <f aca="false">M32*31.25</f>
        <v>267.425216621238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2.019</v>
      </c>
      <c r="D33" s="0" t="n">
        <v>324.677</v>
      </c>
      <c r="E33" s="0" t="n">
        <v>29.75</v>
      </c>
      <c r="F33" s="0" t="n">
        <v>6083</v>
      </c>
      <c r="G33" s="0" t="n">
        <v>17.6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108.949494451918</v>
      </c>
      <c r="J33" s="122" t="n">
        <f aca="false">I33*20.9/100</f>
        <v>22.7704443404508</v>
      </c>
      <c r="K33" s="82" t="n">
        <f aca="false">($B$9-EXP(52.57-6690.9/(273.15+G33)-4.681*LN(273.15+G33)))*I33/100*0.2095</f>
        <v>226.610586285555</v>
      </c>
      <c r="L33" s="82" t="n">
        <f aca="false">K33/1.33322</f>
        <v>169.972387367092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8.56512191592057</v>
      </c>
      <c r="N33" s="121" t="n">
        <f aca="false">M33*31.25</f>
        <v>267.660059872518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2.186</v>
      </c>
      <c r="D34" s="0" t="n">
        <v>323.539</v>
      </c>
      <c r="E34" s="0" t="n">
        <v>29.79</v>
      </c>
      <c r="F34" s="0" t="n">
        <v>6082</v>
      </c>
      <c r="G34" s="0" t="n">
        <v>17.6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108.567705752321</v>
      </c>
      <c r="J34" s="122" t="n">
        <f aca="false">I34*20.9/100</f>
        <v>22.6906505022351</v>
      </c>
      <c r="K34" s="82" t="n">
        <f aca="false">($B$9-EXP(52.57-6690.9/(273.15+G34)-4.681*LN(273.15+G34)))*I34/100*0.2095</f>
        <v>225.816481076641</v>
      </c>
      <c r="L34" s="82" t="n">
        <f aca="false">K34/1.33322</f>
        <v>169.376757831896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8.53510739612297</v>
      </c>
      <c r="N34" s="121" t="n">
        <f aca="false">M34*31.25</f>
        <v>266.722106128843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2.353</v>
      </c>
      <c r="D35" s="0" t="n">
        <v>323.823</v>
      </c>
      <c r="E35" s="0" t="n">
        <v>29.78</v>
      </c>
      <c r="F35" s="0" t="n">
        <v>6088</v>
      </c>
      <c r="G35" s="0" t="n">
        <v>17.6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108.663008629873</v>
      </c>
      <c r="J35" s="122" t="n">
        <f aca="false">I35*20.9/100</f>
        <v>22.7105688036434</v>
      </c>
      <c r="K35" s="82" t="n">
        <f aca="false">($B$9-EXP(52.57-6690.9/(273.15+G35)-4.681*LN(273.15+G35)))*I35/100*0.2095</f>
        <v>226.014707246164</v>
      </c>
      <c r="L35" s="82" t="n">
        <f aca="false">K35/1.33322</f>
        <v>169.525440097031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8.54259968206036</v>
      </c>
      <c r="N35" s="121" t="n">
        <f aca="false">M35*31.25</f>
        <v>266.956240064386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2.52</v>
      </c>
      <c r="D36" s="0" t="n">
        <v>326.105</v>
      </c>
      <c r="E36" s="0" t="n">
        <v>29.7</v>
      </c>
      <c r="F36" s="0" t="n">
        <v>6091</v>
      </c>
      <c r="G36" s="0" t="n">
        <v>17.6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109.428902497064</v>
      </c>
      <c r="J36" s="122" t="n">
        <f aca="false">I36*20.9/100</f>
        <v>22.8706406218863</v>
      </c>
      <c r="K36" s="82" t="n">
        <f aca="false">($B$9-EXP(52.57-6690.9/(273.15+G36)-4.681*LN(273.15+G36)))*I36/100*0.2095</f>
        <v>227.60773582468</v>
      </c>
      <c r="L36" s="82" t="n">
        <f aca="false">K36/1.33322</f>
        <v>170.720313095123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8.60281083200786</v>
      </c>
      <c r="N36" s="121" t="n">
        <f aca="false">M36*31.25</f>
        <v>268.837838500246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2.687</v>
      </c>
      <c r="D37" s="0" t="n">
        <v>324.962</v>
      </c>
      <c r="E37" s="0" t="n">
        <v>29.74</v>
      </c>
      <c r="F37" s="0" t="n">
        <v>6077</v>
      </c>
      <c r="G37" s="0" t="n">
        <v>17.6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109.045182550099</v>
      </c>
      <c r="J37" s="122" t="n">
        <f aca="false">I37*20.9/100</f>
        <v>22.7904431529708</v>
      </c>
      <c r="K37" s="82" t="n">
        <f aca="false">($B$9-EXP(52.57-6690.9/(273.15+G37)-4.681*LN(273.15+G37)))*I37/100*0.2095</f>
        <v>226.809613698565</v>
      </c>
      <c r="L37" s="82" t="n">
        <f aca="false">K37/1.33322</f>
        <v>170.121670615926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8.57264448618079</v>
      </c>
      <c r="N37" s="121" t="n">
        <f aca="false">M37*31.25</f>
        <v>267.89514019315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2.854</v>
      </c>
      <c r="D38" s="0" t="n">
        <v>324.962</v>
      </c>
      <c r="E38" s="0" t="n">
        <v>29.74</v>
      </c>
      <c r="F38" s="0" t="n">
        <v>6083</v>
      </c>
      <c r="G38" s="0" t="n">
        <v>17.6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109.045182550099</v>
      </c>
      <c r="J38" s="122" t="n">
        <f aca="false">I38*20.9/100</f>
        <v>22.7904431529708</v>
      </c>
      <c r="K38" s="82" t="n">
        <f aca="false">($B$9-EXP(52.57-6690.9/(273.15+G38)-4.681*LN(273.15+G38)))*I38/100*0.2095</f>
        <v>226.809613698565</v>
      </c>
      <c r="L38" s="82" t="n">
        <f aca="false">K38/1.33322</f>
        <v>170.121670615926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8.57264448618079</v>
      </c>
      <c r="N38" s="121" t="n">
        <f aca="false">M38*31.25</f>
        <v>267.89514019315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3.021</v>
      </c>
      <c r="D39" s="0" t="n">
        <v>328.118</v>
      </c>
      <c r="E39" s="0" t="n">
        <v>29.63</v>
      </c>
      <c r="F39" s="0" t="n">
        <v>6069</v>
      </c>
      <c r="G39" s="0" t="n">
        <v>17.6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110.104157429902</v>
      </c>
      <c r="J39" s="122" t="n">
        <f aca="false">I39*20.9/100</f>
        <v>23.0117689028496</v>
      </c>
      <c r="K39" s="82" t="n">
        <f aca="false">($B$9-EXP(52.57-6690.9/(273.15+G39)-4.681*LN(273.15+G39)))*I39/100*0.2095</f>
        <v>229.012239048788</v>
      </c>
      <c r="L39" s="82" t="n">
        <f aca="false">K39/1.33322</f>
        <v>171.773780057896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8.65589635437015</v>
      </c>
      <c r="N39" s="121" t="n">
        <f aca="false">M39*31.25</f>
        <v>270.496761074067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3.188</v>
      </c>
      <c r="D40" s="0" t="n">
        <v>324.392</v>
      </c>
      <c r="E40" s="0" t="n">
        <v>29.76</v>
      </c>
      <c r="F40" s="0" t="n">
        <v>6080</v>
      </c>
      <c r="G40" s="0" t="n">
        <v>17.6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108.853902851458</v>
      </c>
      <c r="J40" s="122" t="n">
        <f aca="false">I40*20.9/100</f>
        <v>22.7504656959547</v>
      </c>
      <c r="K40" s="82" t="n">
        <f aca="false">($B$9-EXP(52.57-6690.9/(273.15+G40)-4.681*LN(273.15+G40)))*I40/100*0.2095</f>
        <v>226.411759583943</v>
      </c>
      <c r="L40" s="82" t="n">
        <f aca="false">K40/1.33322</f>
        <v>169.823254664604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8.55760693187962</v>
      </c>
      <c r="N40" s="121" t="n">
        <f aca="false">M40*31.25</f>
        <v>267.425216621238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3.355</v>
      </c>
      <c r="D41" s="0" t="n">
        <v>326.966</v>
      </c>
      <c r="E41" s="0" t="n">
        <v>29.67</v>
      </c>
      <c r="F41" s="0" t="n">
        <v>6072</v>
      </c>
      <c r="G41" s="0" t="n">
        <v>17.6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109.717712009481</v>
      </c>
      <c r="J41" s="122" t="n">
        <f aca="false">I41*20.9/100</f>
        <v>22.9310018099815</v>
      </c>
      <c r="K41" s="82" t="n">
        <f aca="false">($B$9-EXP(52.57-6690.9/(273.15+G41)-4.681*LN(273.15+G41)))*I41/100*0.2095</f>
        <v>228.208448047008</v>
      </c>
      <c r="L41" s="82" t="n">
        <f aca="false">K41/1.33322</f>
        <v>171.170885560528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8.62551574401113</v>
      </c>
      <c r="N41" s="121" t="n">
        <f aca="false">M41*31.25</f>
        <v>269.547367000348</v>
      </c>
      <c r="P41" s="58"/>
      <c r="Q41" s="58"/>
      <c r="R41" s="58"/>
    </row>
    <row collapsed="false" customFormat="false" customHeight="false" hidden="false" ht="12.75" outlineLevel="0" r="42">
      <c r="A42" s="120" t="n">
        <v>40402</v>
      </c>
      <c r="B42" s="0" t="s">
        <v>108</v>
      </c>
      <c r="C42" s="0" t="n">
        <v>3.522</v>
      </c>
      <c r="D42" s="0" t="n">
        <v>326.966</v>
      </c>
      <c r="E42" s="0" t="n">
        <v>29.67</v>
      </c>
      <c r="F42" s="0" t="n">
        <v>6083</v>
      </c>
      <c r="G42" s="0" t="n">
        <v>17.6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109.717712009481</v>
      </c>
      <c r="J42" s="122" t="n">
        <f aca="false">I42*20.9/100</f>
        <v>22.9310018099815</v>
      </c>
      <c r="K42" s="82" t="n">
        <f aca="false">($B$9-EXP(52.57-6690.9/(273.15+G42)-4.681*LN(273.15+G42)))*I42/100*0.2095</f>
        <v>228.208448047008</v>
      </c>
      <c r="L42" s="82" t="n">
        <f aca="false">K42/1.33322</f>
        <v>171.170885560528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8.62551574401113</v>
      </c>
      <c r="N42" s="121" t="n">
        <f aca="false">M42*31.25</f>
        <v>269.547367000348</v>
      </c>
      <c r="P42" s="58"/>
      <c r="Q42" s="58"/>
      <c r="R42" s="58"/>
    </row>
    <row collapsed="false" customFormat="false" customHeight="false" hidden="false" ht="25.5" outlineLevel="0" r="43">
      <c r="A43" s="120" t="n">
        <v>40402</v>
      </c>
      <c r="B43" s="0" t="s">
        <v>109</v>
      </c>
      <c r="C43" s="0" t="n">
        <v>3.689</v>
      </c>
      <c r="D43" s="0" t="n">
        <v>327.541</v>
      </c>
      <c r="E43" s="0" t="n">
        <v>29.65</v>
      </c>
      <c r="F43" s="0" t="n">
        <v>6073</v>
      </c>
      <c r="G43" s="0" t="n">
        <v>17.6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109.910739132307</v>
      </c>
      <c r="J43" s="122" t="n">
        <f aca="false">I43*20.9/100</f>
        <v>22.9713444786523</v>
      </c>
      <c r="K43" s="82" t="n">
        <f aca="false">($B$9-EXP(52.57-6690.9/(273.15+G43)-4.681*LN(273.15+G43)))*I43/100*0.2095</f>
        <v>228.60993673397</v>
      </c>
      <c r="L43" s="82" t="n">
        <f aca="false">K43/1.33322</f>
        <v>171.47202767283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8.64069067298537</v>
      </c>
      <c r="N43" s="121" t="n">
        <f aca="false">M43*31.25</f>
        <v>270.021583530793</v>
      </c>
      <c r="P43" s="58"/>
      <c r="Q43" s="115" t="s">
        <v>110</v>
      </c>
      <c r="R43" s="115" t="s">
        <v>111</v>
      </c>
    </row>
    <row collapsed="false" customFormat="false" customHeight="false" hidden="false" ht="25.5" outlineLevel="0" r="44">
      <c r="A44" s="120" t="n">
        <v>40402</v>
      </c>
      <c r="B44" s="0" t="s">
        <v>112</v>
      </c>
      <c r="C44" s="0" t="n">
        <v>3.856</v>
      </c>
      <c r="D44" s="0" t="n">
        <v>325.819</v>
      </c>
      <c r="E44" s="0" t="n">
        <v>29.71</v>
      </c>
      <c r="F44" s="0" t="n">
        <v>6076</v>
      </c>
      <c r="G44" s="0" t="n">
        <v>17.6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109.332827118993</v>
      </c>
      <c r="J44" s="122" t="n">
        <f aca="false">I44*20.9/100</f>
        <v>22.8505608678696</v>
      </c>
      <c r="K44" s="82" t="n">
        <f aca="false">($B$9-EXP(52.57-6690.9/(273.15+G44)-4.681*LN(273.15+G44)))*I44/100*0.2095</f>
        <v>227.407902885007</v>
      </c>
      <c r="L44" s="82" t="n">
        <f aca="false">K44/1.33322</f>
        <v>170.570425649935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8.5952578155351</v>
      </c>
      <c r="N44" s="121" t="n">
        <f aca="false">M44*31.25</f>
        <v>268.601806735472</v>
      </c>
      <c r="P44" s="115" t="s">
        <v>113</v>
      </c>
      <c r="Q44" s="58" t="n">
        <f aca="false">0.0648*80+267.18</f>
        <v>272.364</v>
      </c>
      <c r="R44" s="115" t="s">
        <v>114</v>
      </c>
    </row>
    <row collapsed="false" customFormat="false" customHeight="false" hidden="false" ht="25.5" outlineLevel="0" r="45">
      <c r="A45" s="120" t="n">
        <v>40402</v>
      </c>
      <c r="B45" s="0" t="s">
        <v>115</v>
      </c>
      <c r="C45" s="0" t="n">
        <v>4.022</v>
      </c>
      <c r="D45" s="0" t="n">
        <v>324.677</v>
      </c>
      <c r="E45" s="0" t="n">
        <v>29.75</v>
      </c>
      <c r="F45" s="0" t="n">
        <v>6081</v>
      </c>
      <c r="G45" s="0" t="n">
        <v>17.6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108.949494451918</v>
      </c>
      <c r="J45" s="122" t="n">
        <f aca="false">I45*20.9/100</f>
        <v>22.7704443404508</v>
      </c>
      <c r="K45" s="82" t="n">
        <f aca="false">($B$9-EXP(52.57-6690.9/(273.15+G45)-4.681*LN(273.15+G45)))*I45/100*0.2095</f>
        <v>226.610586285555</v>
      </c>
      <c r="L45" s="82" t="n">
        <f aca="false">K45/1.33322</f>
        <v>169.972387367092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8.56512191592057</v>
      </c>
      <c r="N45" s="121" t="n">
        <f aca="false">M45*31.25</f>
        <v>267.660059872518</v>
      </c>
      <c r="P45" s="115" t="s">
        <v>116</v>
      </c>
      <c r="Q45" s="58" t="n">
        <f aca="false">0.0648*20+267.18</f>
        <v>268.476</v>
      </c>
      <c r="R45" s="115" t="s">
        <v>117</v>
      </c>
    </row>
    <row collapsed="false" customFormat="false" customHeight="true" hidden="false" ht="39" outlineLevel="0" r="46">
      <c r="A46" s="120" t="n">
        <v>40402</v>
      </c>
      <c r="B46" s="0" t="s">
        <v>118</v>
      </c>
      <c r="C46" s="0" t="n">
        <v>4.189</v>
      </c>
      <c r="D46" s="0" t="n">
        <v>325.533</v>
      </c>
      <c r="E46" s="0" t="n">
        <v>29.72</v>
      </c>
      <c r="F46" s="0" t="n">
        <v>6079</v>
      </c>
      <c r="G46" s="0" t="n">
        <v>17.6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109.236848754639</v>
      </c>
      <c r="J46" s="122" t="n">
        <f aca="false">I46*20.9/100</f>
        <v>22.8305013897195</v>
      </c>
      <c r="K46" s="82" t="n">
        <f aca="false">($B$9-EXP(52.57-6690.9/(273.15+G46)-4.681*LN(273.15+G46)))*I46/100*0.2095</f>
        <v>227.20827172998</v>
      </c>
      <c r="L46" s="82" t="n">
        <f aca="false">K46/1.33322</f>
        <v>170.420689556097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8.58771242584678</v>
      </c>
      <c r="N46" s="121" t="n">
        <f aca="false">M46*31.25</f>
        <v>268.366013307712</v>
      </c>
      <c r="P46" s="115" t="s">
        <v>119</v>
      </c>
      <c r="Q46" s="134" t="n">
        <f aca="false">Q44-Q45</f>
        <v>3.88800000000003</v>
      </c>
      <c r="R46" s="115" t="s">
        <v>120</v>
      </c>
    </row>
    <row collapsed="false" customFormat="false" customHeight="true" hidden="false" ht="40.5" outlineLevel="0" r="47">
      <c r="A47" s="120" t="n">
        <v>40402</v>
      </c>
      <c r="B47" s="0" t="s">
        <v>121</v>
      </c>
      <c r="C47" s="0" t="n">
        <v>4.356</v>
      </c>
      <c r="D47" s="0" t="n">
        <v>326.105</v>
      </c>
      <c r="E47" s="0" t="n">
        <v>29.7</v>
      </c>
      <c r="F47" s="0" t="n">
        <v>6074</v>
      </c>
      <c r="G47" s="0" t="n">
        <v>17.6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109.428902497064</v>
      </c>
      <c r="J47" s="122" t="n">
        <f aca="false">I47*20.9/100</f>
        <v>22.8706406218863</v>
      </c>
      <c r="K47" s="82" t="n">
        <f aca="false">($B$9-EXP(52.57-6690.9/(273.15+G47)-4.681*LN(273.15+G47)))*I47/100*0.2095</f>
        <v>227.60773582468</v>
      </c>
      <c r="L47" s="82" t="n">
        <f aca="false">K47/1.33322</f>
        <v>170.720313095123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8.60281083200786</v>
      </c>
      <c r="N47" s="121" t="n">
        <f aca="false">M47*31.25</f>
        <v>268.837838500246</v>
      </c>
      <c r="P47" s="135" t="s">
        <v>122</v>
      </c>
      <c r="Q47" s="58"/>
      <c r="R47" s="58"/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4.523</v>
      </c>
      <c r="D48" s="0" t="n">
        <v>325.819</v>
      </c>
      <c r="E48" s="0" t="n">
        <v>29.71</v>
      </c>
      <c r="F48" s="0" t="n">
        <v>6066</v>
      </c>
      <c r="G48" s="0" t="n">
        <v>17.6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109.332827118993</v>
      </c>
      <c r="J48" s="122" t="n">
        <f aca="false">I48*20.9/100</f>
        <v>22.8505608678696</v>
      </c>
      <c r="K48" s="82" t="n">
        <f aca="false">($B$9-EXP(52.57-6690.9/(273.15+G48)-4.681*LN(273.15+G48)))*I48/100*0.2095</f>
        <v>227.407902885007</v>
      </c>
      <c r="L48" s="82" t="n">
        <f aca="false">K48/1.33322</f>
        <v>170.570425649935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8.5952578155351</v>
      </c>
      <c r="N48" s="121" t="n">
        <f aca="false">M48*31.25</f>
        <v>268.601806735472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4.69</v>
      </c>
      <c r="D49" s="0" t="n">
        <v>321.717</v>
      </c>
      <c r="E49" s="0" t="n">
        <v>29.81</v>
      </c>
      <c r="F49" s="0" t="n">
        <v>6071</v>
      </c>
      <c r="G49" s="0" t="n">
        <v>17.7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108.178685763588</v>
      </c>
      <c r="J49" s="122" t="n">
        <f aca="false">I49*20.9/100</f>
        <v>22.6093453245898</v>
      </c>
      <c r="K49" s="82" t="n">
        <f aca="false">($B$9-EXP(52.57-6690.9/(273.15+G49)-4.681*LN(273.15+G49)))*I49/100*0.2095</f>
        <v>224.978421211742</v>
      </c>
      <c r="L49" s="82" t="n">
        <f aca="false">K49/1.33322</f>
        <v>168.748159502365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8.48844167878576</v>
      </c>
      <c r="N49" s="121" t="n">
        <f aca="false">M49*31.25</f>
        <v>265.263802462055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4.857</v>
      </c>
      <c r="D50" s="0" t="n">
        <v>322.282</v>
      </c>
      <c r="E50" s="0" t="n">
        <v>29.79</v>
      </c>
      <c r="F50" s="0" t="n">
        <v>6069</v>
      </c>
      <c r="G50" s="0" t="n">
        <v>17.7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108.368665838767</v>
      </c>
      <c r="J50" s="122" t="n">
        <f aca="false">I50*20.9/100</f>
        <v>22.6490511603024</v>
      </c>
      <c r="K50" s="82" t="n">
        <f aca="false">($B$9-EXP(52.57-6690.9/(273.15+G50)-4.681*LN(273.15+G50)))*I50/100*0.2095</f>
        <v>225.373521383962</v>
      </c>
      <c r="L50" s="82" t="n">
        <f aca="false">K50/1.33322</f>
        <v>169.044509821306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8.50334881855098</v>
      </c>
      <c r="N50" s="121" t="n">
        <f aca="false">M50*31.25</f>
        <v>265.729650579718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5.024</v>
      </c>
      <c r="D51" s="0" t="n">
        <v>327.418</v>
      </c>
      <c r="E51" s="0" t="n">
        <v>29.61</v>
      </c>
      <c r="F51" s="0" t="n">
        <v>6069</v>
      </c>
      <c r="G51" s="0" t="n">
        <v>17.7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110.095856505827</v>
      </c>
      <c r="J51" s="122" t="n">
        <f aca="false">I51*20.9/100</f>
        <v>23.0100340097178</v>
      </c>
      <c r="K51" s="82" t="n">
        <f aca="false">($B$9-EXP(52.57-6690.9/(273.15+G51)-4.681*LN(273.15+G51)))*I51/100*0.2095</f>
        <v>228.965547175955</v>
      </c>
      <c r="L51" s="82" t="n">
        <f aca="false">K51/1.33322</f>
        <v>171.738758176411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8.6388760450281</v>
      </c>
      <c r="N51" s="121" t="n">
        <f aca="false">M51*31.25</f>
        <v>269.964876407128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5.191</v>
      </c>
      <c r="D52" s="0" t="n">
        <v>322.565</v>
      </c>
      <c r="E52" s="0" t="n">
        <v>29.78</v>
      </c>
      <c r="F52" s="0" t="n">
        <v>6064</v>
      </c>
      <c r="G52" s="0" t="n">
        <v>17.7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108.463799534515</v>
      </c>
      <c r="J52" s="122" t="n">
        <f aca="false">I52*20.9/100</f>
        <v>22.6689341027135</v>
      </c>
      <c r="K52" s="82" t="n">
        <f aca="false">($B$9-EXP(52.57-6690.9/(273.15+G52)-4.681*LN(273.15+G52)))*I52/100*0.2095</f>
        <v>225.57137023489</v>
      </c>
      <c r="L52" s="82" t="n">
        <f aca="false">K52/1.33322</f>
        <v>169.192909073439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8.51081366083795</v>
      </c>
      <c r="N52" s="121" t="n">
        <f aca="false">M52*31.25</f>
        <v>265.962926901186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5.358</v>
      </c>
      <c r="D53" s="0" t="n">
        <v>324.838</v>
      </c>
      <c r="E53" s="0" t="n">
        <v>29.7</v>
      </c>
      <c r="F53" s="0" t="n">
        <v>6056</v>
      </c>
      <c r="G53" s="0" t="n">
        <v>17.7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109.228333792366</v>
      </c>
      <c r="J53" s="122" t="n">
        <f aca="false">I53*20.9/100</f>
        <v>22.8287217626046</v>
      </c>
      <c r="K53" s="82" t="n">
        <f aca="false">($B$9-EXP(52.57-6690.9/(273.15+G53)-4.681*LN(273.15+G53)))*I53/100*0.2095</f>
        <v>227.161366536654</v>
      </c>
      <c r="L53" s="82" t="n">
        <f aca="false">K53/1.33322</f>
        <v>170.385507670642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8.5708042626224</v>
      </c>
      <c r="N53" s="121" t="n">
        <f aca="false">M53*31.25</f>
        <v>267.83763320695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5.525</v>
      </c>
      <c r="D54" s="0" t="n">
        <v>325.124</v>
      </c>
      <c r="E54" s="0" t="n">
        <v>29.69</v>
      </c>
      <c r="F54" s="0" t="n">
        <v>6053</v>
      </c>
      <c r="G54" s="0" t="n">
        <v>17.7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109.32433558991</v>
      </c>
      <c r="J54" s="122" t="n">
        <f aca="false">I54*20.9/100</f>
        <v>22.8487861382911</v>
      </c>
      <c r="K54" s="82" t="n">
        <f aca="false">($B$9-EXP(52.57-6690.9/(273.15+G54)-4.681*LN(273.15+G54)))*I54/100*0.2095</f>
        <v>227.361020772535</v>
      </c>
      <c r="L54" s="82" t="n">
        <f aca="false">K54/1.33322</f>
        <v>170.535261076593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8.57833722213057</v>
      </c>
      <c r="N54" s="121" t="n">
        <f aca="false">M54*31.25</f>
        <v>268.07303819158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5.691</v>
      </c>
      <c r="D55" s="0" t="n">
        <v>325.41</v>
      </c>
      <c r="E55" s="0" t="n">
        <v>29.68</v>
      </c>
      <c r="F55" s="0" t="n">
        <v>6068</v>
      </c>
      <c r="G55" s="0" t="n">
        <v>17.7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109.420434487954</v>
      </c>
      <c r="J55" s="122" t="n">
        <f aca="false">I55*20.9/100</f>
        <v>22.8688708079824</v>
      </c>
      <c r="K55" s="82" t="n">
        <f aca="false">($B$9-EXP(52.57-6690.9/(273.15+G55)-4.681*LN(273.15+G55)))*I55/100*0.2095</f>
        <v>227.560876947618</v>
      </c>
      <c r="L55" s="82" t="n">
        <f aca="false">K55/1.33322</f>
        <v>170.685165949819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8.58587780081008</v>
      </c>
      <c r="N55" s="121" t="n">
        <f aca="false">M55*31.25</f>
        <v>268.308681275315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5.858</v>
      </c>
      <c r="D56" s="0" t="n">
        <v>324.268</v>
      </c>
      <c r="E56" s="0" t="n">
        <v>29.72</v>
      </c>
      <c r="F56" s="0" t="n">
        <v>6058</v>
      </c>
      <c r="G56" s="0" t="n">
        <v>17.7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109.036620981082</v>
      </c>
      <c r="J56" s="122" t="n">
        <f aca="false">I56*20.9/100</f>
        <v>22.7886537850461</v>
      </c>
      <c r="K56" s="82" t="n">
        <f aca="false">($B$9-EXP(52.57-6690.9/(273.15+G56)-4.681*LN(273.15+G56)))*I56/100*0.2095</f>
        <v>226.762662805836</v>
      </c>
      <c r="L56" s="82" t="n">
        <f aca="false">K56/1.33322</f>
        <v>170.086454453006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8.55576116049763</v>
      </c>
      <c r="N56" s="121" t="n">
        <f aca="false">M56*31.25</f>
        <v>267.367536265551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6.025</v>
      </c>
      <c r="D57" s="0" t="n">
        <v>328.284</v>
      </c>
      <c r="E57" s="0" t="n">
        <v>29.58</v>
      </c>
      <c r="F57" s="0" t="n">
        <v>6061</v>
      </c>
      <c r="G57" s="0" t="n">
        <v>17.7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110.386792622359</v>
      </c>
      <c r="J57" s="122" t="n">
        <f aca="false">I57*20.9/100</f>
        <v>23.0708396580731</v>
      </c>
      <c r="K57" s="82" t="n">
        <f aca="false">($B$9-EXP(52.57-6690.9/(273.15+G57)-4.681*LN(273.15+G57)))*I57/100*0.2095</f>
        <v>229.570604888654</v>
      </c>
      <c r="L57" s="82" t="n">
        <f aca="false">K57/1.33322</f>
        <v>172.192590036644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8.66170488825174</v>
      </c>
      <c r="N57" s="121" t="n">
        <f aca="false">M57*31.25</f>
        <v>270.678277757867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6.192</v>
      </c>
      <c r="D58" s="0" t="n">
        <v>328.573</v>
      </c>
      <c r="E58" s="0" t="n">
        <v>29.57</v>
      </c>
      <c r="F58" s="0" t="n">
        <v>6062</v>
      </c>
      <c r="G58" s="0" t="n">
        <v>17.7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110.483968228096</v>
      </c>
      <c r="J58" s="122" t="n">
        <f aca="false">I58*20.9/100</f>
        <v>23.0911493596722</v>
      </c>
      <c r="K58" s="82" t="n">
        <f aca="false">($B$9-EXP(52.57-6690.9/(273.15+G58)-4.681*LN(273.15+G58)))*I58/100*0.2095</f>
        <v>229.772700284847</v>
      </c>
      <c r="L58" s="82" t="n">
        <f aca="false">K58/1.33322</f>
        <v>172.344174468465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8.66932995280191</v>
      </c>
      <c r="N58" s="121" t="n">
        <f aca="false">M58*31.25</f>
        <v>270.91656102506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6.359</v>
      </c>
      <c r="D59" s="0" t="n">
        <v>326.269</v>
      </c>
      <c r="E59" s="0" t="n">
        <v>29.65</v>
      </c>
      <c r="F59" s="0" t="n">
        <v>6056</v>
      </c>
      <c r="G59" s="0" t="n">
        <v>17.7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109.709315082813</v>
      </c>
      <c r="J59" s="122" t="n">
        <f aca="false">I59*20.9/100</f>
        <v>22.9292468523078</v>
      </c>
      <c r="K59" s="82" t="n">
        <f aca="false">($B$9-EXP(52.57-6690.9/(273.15+G59)-4.681*LN(273.15+G59)))*I59/100*0.2095</f>
        <v>228.161659806933</v>
      </c>
      <c r="L59" s="82" t="n">
        <f aca="false">K59/1.33322</f>
        <v>171.135791397469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8.60854535370445</v>
      </c>
      <c r="N59" s="121" t="n">
        <f aca="false">M59*31.25</f>
        <v>269.017042303264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6.526</v>
      </c>
      <c r="D60" s="0" t="n">
        <v>327.995</v>
      </c>
      <c r="E60" s="0" t="n">
        <v>29.59</v>
      </c>
      <c r="F60" s="0" t="n">
        <v>6051</v>
      </c>
      <c r="G60" s="0" t="n">
        <v>17.7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110.289715554482</v>
      </c>
      <c r="J60" s="122" t="n">
        <f aca="false">I60*20.9/100</f>
        <v>23.0505505508867</v>
      </c>
      <c r="K60" s="82" t="n">
        <f aca="false">($B$9-EXP(52.57-6690.9/(273.15+G60)-4.681*LN(273.15+G60)))*I60/100*0.2095</f>
        <v>229.368714420927</v>
      </c>
      <c r="L60" s="82" t="n">
        <f aca="false">K60/1.33322</f>
        <v>172.041159314237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8.65408755565791</v>
      </c>
      <c r="N60" s="121" t="n">
        <f aca="false">M60*31.25</f>
        <v>270.44023611431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6.693</v>
      </c>
      <c r="D61" s="0" t="n">
        <v>328.862</v>
      </c>
      <c r="E61" s="0" t="n">
        <v>29.56</v>
      </c>
      <c r="F61" s="0" t="n">
        <v>6061</v>
      </c>
      <c r="G61" s="0" t="n">
        <v>17.7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110.581242503565</v>
      </c>
      <c r="J61" s="122" t="n">
        <f aca="false">I61*20.9/100</f>
        <v>23.1114796832451</v>
      </c>
      <c r="K61" s="82" t="n">
        <f aca="false">($B$9-EXP(52.57-6690.9/(273.15+G61)-4.681*LN(273.15+G61)))*I61/100*0.2095</f>
        <v>229.975000883758</v>
      </c>
      <c r="L61" s="82" t="n">
        <f aca="false">K61/1.33322</f>
        <v>172.495912815408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8.67696275965598</v>
      </c>
      <c r="N61" s="121" t="n">
        <f aca="false">M61*31.25</f>
        <v>271.155086239249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</v>
      </c>
      <c r="D62" s="0" t="n">
        <v>328.163</v>
      </c>
      <c r="E62" s="0" t="n">
        <v>29.54</v>
      </c>
      <c r="F62" s="0" t="n">
        <v>6042</v>
      </c>
      <c r="G62" s="0" t="n">
        <v>17.8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110.573292109431</v>
      </c>
      <c r="J62" s="122" t="n">
        <f aca="false">I62*20.9/100</f>
        <v>23.1098180508711</v>
      </c>
      <c r="K62" s="82" t="n">
        <f aca="false">($B$9-EXP(52.57-6690.9/(273.15+G62)-4.681*LN(273.15+G62)))*I62/100*0.2095</f>
        <v>229.928748891753</v>
      </c>
      <c r="L62" s="82" t="n">
        <f aca="false">K62/1.33322</f>
        <v>172.461220872589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8.65994908514656</v>
      </c>
      <c r="N62" s="121" t="n">
        <f aca="false">M62*31.25</f>
        <v>270.62340891083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7.027</v>
      </c>
      <c r="D63" s="0" t="n">
        <v>324.147</v>
      </c>
      <c r="E63" s="0" t="n">
        <v>29.68</v>
      </c>
      <c r="F63" s="0" t="n">
        <v>6050</v>
      </c>
      <c r="G63" s="0" t="n">
        <v>17.8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109.220043583318</v>
      </c>
      <c r="J63" s="122" t="n">
        <f aca="false">I63*20.9/100</f>
        <v>22.8269891089135</v>
      </c>
      <c r="K63" s="82" t="n">
        <f aca="false">($B$9-EXP(52.57-6690.9/(273.15+G63)-4.681*LN(273.15+G63)))*I63/100*0.2095</f>
        <v>227.114771532367</v>
      </c>
      <c r="L63" s="82" t="n">
        <f aca="false">K63/1.33322</f>
        <v>170.350558446743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8.55396451046203</v>
      </c>
      <c r="N63" s="121" t="n">
        <f aca="false">M63*31.25</f>
        <v>267.311390951938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7.194</v>
      </c>
      <c r="D64" s="0" t="n">
        <v>324.147</v>
      </c>
      <c r="E64" s="0" t="n">
        <v>29.68</v>
      </c>
      <c r="F64" s="0" t="n">
        <v>6050</v>
      </c>
      <c r="G64" s="0" t="n">
        <v>17.8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109.220043583318</v>
      </c>
      <c r="J64" s="122" t="n">
        <f aca="false">I64*20.9/100</f>
        <v>22.8269891089135</v>
      </c>
      <c r="K64" s="82" t="n">
        <f aca="false">($B$9-EXP(52.57-6690.9/(273.15+G64)-4.681*LN(273.15+G64)))*I64/100*0.2095</f>
        <v>227.114771532367</v>
      </c>
      <c r="L64" s="82" t="n">
        <f aca="false">K64/1.33322</f>
        <v>170.350558446743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8.55396451046203</v>
      </c>
      <c r="N64" s="121" t="n">
        <f aca="false">M64*31.25</f>
        <v>267.311390951938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</v>
      </c>
      <c r="D65" s="0" t="n">
        <v>322.443</v>
      </c>
      <c r="E65" s="0" t="n">
        <v>29.74</v>
      </c>
      <c r="F65" s="0" t="n">
        <v>6050</v>
      </c>
      <c r="G65" s="0" t="n">
        <v>17.8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108.645924284109</v>
      </c>
      <c r="J65" s="122" t="n">
        <f aca="false">I65*20.9/100</f>
        <v>22.7069981753788</v>
      </c>
      <c r="K65" s="82" t="n">
        <f aca="false">($B$9-EXP(52.57-6690.9/(273.15+G65)-4.681*LN(273.15+G65)))*I65/100*0.2095</f>
        <v>225.920934126756</v>
      </c>
      <c r="L65" s="82" t="n">
        <f aca="false">K65/1.33322</f>
        <v>169.45510427893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8.50900027176476</v>
      </c>
      <c r="N65" s="121" t="n">
        <f aca="false">M65*31.25</f>
        <v>265.906258492649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7.527</v>
      </c>
      <c r="D66" s="0" t="n">
        <v>325.575</v>
      </c>
      <c r="E66" s="0" t="n">
        <v>29.63</v>
      </c>
      <c r="F66" s="0" t="n">
        <v>6049</v>
      </c>
      <c r="G66" s="0" t="n">
        <v>17.8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109.70114425348</v>
      </c>
      <c r="J66" s="122" t="n">
        <f aca="false">I66*20.9/100</f>
        <v>22.9275391489773</v>
      </c>
      <c r="K66" s="82" t="n">
        <f aca="false">($B$9-EXP(52.57-6690.9/(273.15+G66)-4.681*LN(273.15+G66)))*I66/100*0.2095</f>
        <v>228.115183775422</v>
      </c>
      <c r="L66" s="82" t="n">
        <f aca="false">K66/1.33322</f>
        <v>171.100931410736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8.59164365728804</v>
      </c>
      <c r="N66" s="121" t="n">
        <f aca="false">M66*31.25</f>
        <v>268.488864290251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7.694</v>
      </c>
      <c r="D67" s="0" t="n">
        <v>325.861</v>
      </c>
      <c r="E67" s="0" t="n">
        <v>29.62</v>
      </c>
      <c r="F67" s="0" t="n">
        <v>6047</v>
      </c>
      <c r="G67" s="0" t="n">
        <v>17.8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109.797656991084</v>
      </c>
      <c r="J67" s="122" t="n">
        <f aca="false">I67*20.9/100</f>
        <v>22.9477103111365</v>
      </c>
      <c r="K67" s="82" t="n">
        <f aca="false">($B$9-EXP(52.57-6690.9/(273.15+G67)-4.681*LN(273.15+G67)))*I67/100*0.2095</f>
        <v>228.3158746709</v>
      </c>
      <c r="L67" s="82" t="n">
        <f aca="false">K67/1.33322</f>
        <v>171.251462377477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8.59920240296502</v>
      </c>
      <c r="N67" s="121" t="n">
        <f aca="false">M67*31.25</f>
        <v>268.725075092657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7.861</v>
      </c>
      <c r="D68" s="0" t="n">
        <v>326.722</v>
      </c>
      <c r="E68" s="0" t="n">
        <v>29.59</v>
      </c>
      <c r="F68" s="0" t="n">
        <v>6036</v>
      </c>
      <c r="G68" s="0" t="n">
        <v>17.8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110.087782760963</v>
      </c>
      <c r="J68" s="122" t="n">
        <f aca="false">I68*20.9/100</f>
        <v>23.0083465970413</v>
      </c>
      <c r="K68" s="82" t="n">
        <f aca="false">($B$9-EXP(52.57-6690.9/(273.15+G68)-4.681*LN(273.15+G68)))*I68/100*0.2095</f>
        <v>228.919169137556</v>
      </c>
      <c r="L68" s="82" t="n">
        <f aca="false">K68/1.33322</f>
        <v>171.703971690761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8.62192465666219</v>
      </c>
      <c r="N68" s="121" t="n">
        <f aca="false">M68*31.25</f>
        <v>269.435145520693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8.028</v>
      </c>
      <c r="D69" s="0" t="n">
        <v>329.151</v>
      </c>
      <c r="E69" s="0" t="n">
        <v>29.55</v>
      </c>
      <c r="F69" s="0" t="n">
        <v>6047</v>
      </c>
      <c r="G69" s="0" t="n">
        <v>17.7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110.678615580838</v>
      </c>
      <c r="J69" s="122" t="n">
        <f aca="false">I69*20.9/100</f>
        <v>23.1318306563952</v>
      </c>
      <c r="K69" s="82" t="n">
        <f aca="false">($B$9-EXP(52.57-6690.9/(273.15+G69)-4.681*LN(273.15+G69)))*I69/100*0.2095</f>
        <v>230.17750696006</v>
      </c>
      <c r="L69" s="82" t="n">
        <f aca="false">K69/1.33322</f>
        <v>172.647805283494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8.68460331917732</v>
      </c>
      <c r="N69" s="121" t="n">
        <f aca="false">M69*31.25</f>
        <v>271.393853724291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8.195</v>
      </c>
      <c r="D70" s="0" t="n">
        <v>325.41</v>
      </c>
      <c r="E70" s="0" t="n">
        <v>29.68</v>
      </c>
      <c r="F70" s="0" t="n">
        <v>6041</v>
      </c>
      <c r="G70" s="0" t="n">
        <v>17.7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109.420434487954</v>
      </c>
      <c r="J70" s="122" t="n">
        <f aca="false">I70*20.9/100</f>
        <v>22.8688708079824</v>
      </c>
      <c r="K70" s="82" t="n">
        <f aca="false">($B$9-EXP(52.57-6690.9/(273.15+G70)-4.681*LN(273.15+G70)))*I70/100*0.2095</f>
        <v>227.560876947618</v>
      </c>
      <c r="L70" s="82" t="n">
        <f aca="false">K70/1.33322</f>
        <v>170.685165949819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8.58587780081008</v>
      </c>
      <c r="N70" s="121" t="n">
        <f aca="false">M70*31.25</f>
        <v>268.308681275315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8.362</v>
      </c>
      <c r="D71" s="0" t="n">
        <v>328.573</v>
      </c>
      <c r="E71" s="0" t="n">
        <v>29.57</v>
      </c>
      <c r="F71" s="0" t="n">
        <v>6036</v>
      </c>
      <c r="G71" s="0" t="n">
        <v>17.7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110.483968228096</v>
      </c>
      <c r="J71" s="122" t="n">
        <f aca="false">I71*20.9/100</f>
        <v>23.0911493596722</v>
      </c>
      <c r="K71" s="82" t="n">
        <f aca="false">($B$9-EXP(52.57-6690.9/(273.15+G71)-4.681*LN(273.15+G71)))*I71/100*0.2095</f>
        <v>229.772700284847</v>
      </c>
      <c r="L71" s="82" t="n">
        <f aca="false">K71/1.33322</f>
        <v>172.344174468465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8.66932995280191</v>
      </c>
      <c r="N71" s="121" t="n">
        <f aca="false">M71*31.25</f>
        <v>270.91656102506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8.529</v>
      </c>
      <c r="D72" s="0" t="n">
        <v>328.862</v>
      </c>
      <c r="E72" s="0" t="n">
        <v>29.56</v>
      </c>
      <c r="F72" s="0" t="n">
        <v>6028</v>
      </c>
      <c r="G72" s="0" t="n">
        <v>17.7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110.581242503565</v>
      </c>
      <c r="J72" s="122" t="n">
        <f aca="false">I72*20.9/100</f>
        <v>23.1114796832451</v>
      </c>
      <c r="K72" s="82" t="n">
        <f aca="false">($B$9-EXP(52.57-6690.9/(273.15+G72)-4.681*LN(273.15+G72)))*I72/100*0.2095</f>
        <v>229.975000883758</v>
      </c>
      <c r="L72" s="82" t="n">
        <f aca="false">K72/1.33322</f>
        <v>172.495912815408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8.67696275965598</v>
      </c>
      <c r="N72" s="121" t="n">
        <f aca="false">M72*31.25</f>
        <v>271.155086239249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8.696</v>
      </c>
      <c r="D73" s="0" t="n">
        <v>328.284</v>
      </c>
      <c r="E73" s="0" t="n">
        <v>29.58</v>
      </c>
      <c r="F73" s="0" t="n">
        <v>6042</v>
      </c>
      <c r="G73" s="0" t="n">
        <v>17.7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110.386792622359</v>
      </c>
      <c r="J73" s="122" t="n">
        <f aca="false">I73*20.9/100</f>
        <v>23.0708396580731</v>
      </c>
      <c r="K73" s="82" t="n">
        <f aca="false">($B$9-EXP(52.57-6690.9/(273.15+G73)-4.681*LN(273.15+G73)))*I73/100*0.2095</f>
        <v>229.570604888654</v>
      </c>
      <c r="L73" s="82" t="n">
        <f aca="false">K73/1.33322</f>
        <v>172.192590036644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8.66170488825174</v>
      </c>
      <c r="N73" s="121" t="n">
        <f aca="false">M73*31.25</f>
        <v>270.678277757867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8.846</v>
      </c>
      <c r="D74" s="0" t="n">
        <v>328.573</v>
      </c>
      <c r="E74" s="0" t="n">
        <v>29.57</v>
      </c>
      <c r="F74" s="0" t="n">
        <v>6045</v>
      </c>
      <c r="G74" s="0" t="n">
        <v>17.7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110.483968228096</v>
      </c>
      <c r="J74" s="122" t="n">
        <f aca="false">I74*20.9/100</f>
        <v>23.0911493596722</v>
      </c>
      <c r="K74" s="82" t="n">
        <f aca="false">($B$9-EXP(52.57-6690.9/(273.15+G74)-4.681*LN(273.15+G74)))*I74/100*0.2095</f>
        <v>229.772700284847</v>
      </c>
      <c r="L74" s="82" t="n">
        <f aca="false">K74/1.33322</f>
        <v>172.344174468465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8.66932995280191</v>
      </c>
      <c r="N74" s="121" t="n">
        <f aca="false">M74*31.25</f>
        <v>270.91656102506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9.013</v>
      </c>
      <c r="D75" s="0" t="n">
        <v>328.406</v>
      </c>
      <c r="E75" s="0" t="n">
        <v>29.62</v>
      </c>
      <c r="F75" s="0" t="n">
        <v>6031</v>
      </c>
      <c r="G75" s="0" t="n">
        <v>17.6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110.201013596073</v>
      </c>
      <c r="J75" s="122" t="n">
        <f aca="false">I75*20.9/100</f>
        <v>23.0320118415793</v>
      </c>
      <c r="K75" s="82" t="n">
        <f aca="false">($B$9-EXP(52.57-6690.9/(273.15+G75)-4.681*LN(273.15+G75)))*I75/100*0.2095</f>
        <v>229.213695996448</v>
      </c>
      <c r="L75" s="82" t="n">
        <f aca="false">K75/1.33322</f>
        <v>171.924885612613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8.66351075291082</v>
      </c>
      <c r="N75" s="121" t="n">
        <f aca="false">M75*31.25</f>
        <v>270.734711028463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9.18</v>
      </c>
      <c r="D76" s="0" t="n">
        <v>328.984</v>
      </c>
      <c r="E76" s="0" t="n">
        <v>29.6</v>
      </c>
      <c r="F76" s="0" t="n">
        <v>6031</v>
      </c>
      <c r="G76" s="0" t="n">
        <v>17.6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110.395020618584</v>
      </c>
      <c r="J76" s="122" t="n">
        <f aca="false">I76*20.9/100</f>
        <v>23.072559309284</v>
      </c>
      <c r="K76" s="82" t="n">
        <f aca="false">($B$9-EXP(52.57-6690.9/(273.15+G76)-4.681*LN(273.15+G76)))*I76/100*0.2095</f>
        <v>229.617222835519</v>
      </c>
      <c r="L76" s="82" t="n">
        <f aca="false">K76/1.33322</f>
        <v>172.227556468939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8.67876271721508</v>
      </c>
      <c r="N76" s="121" t="n">
        <f aca="false">M76*31.25</f>
        <v>271.211334912971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9.347</v>
      </c>
      <c r="D77" s="0" t="n">
        <v>330.144</v>
      </c>
      <c r="E77" s="0" t="n">
        <v>29.56</v>
      </c>
      <c r="F77" s="0" t="n">
        <v>6037</v>
      </c>
      <c r="G77" s="0" t="n">
        <v>17.6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110.784217107287</v>
      </c>
      <c r="J77" s="122" t="n">
        <f aca="false">I77*20.9/100</f>
        <v>23.153901375423</v>
      </c>
      <c r="K77" s="82" t="n">
        <f aca="false">($B$9-EXP(52.57-6690.9/(273.15+G77)-4.681*LN(273.15+G77)))*I77/100*0.2095</f>
        <v>230.426735949178</v>
      </c>
      <c r="L77" s="82" t="n">
        <f aca="false">K77/1.33322</f>
        <v>172.834742915032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8.70935960425676</v>
      </c>
      <c r="N77" s="121" t="n">
        <f aca="false">M77*31.25</f>
        <v>272.167487633024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9.514</v>
      </c>
      <c r="D78" s="0" t="n">
        <v>328.984</v>
      </c>
      <c r="E78" s="0" t="n">
        <v>29.6</v>
      </c>
      <c r="F78" s="0" t="n">
        <v>6037</v>
      </c>
      <c r="G78" s="0" t="n">
        <v>17.6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110.395020618584</v>
      </c>
      <c r="J78" s="122" t="n">
        <f aca="false">I78*20.9/100</f>
        <v>23.072559309284</v>
      </c>
      <c r="K78" s="82" t="n">
        <f aca="false">($B$9-EXP(52.57-6690.9/(273.15+G78)-4.681*LN(273.15+G78)))*I78/100*0.2095</f>
        <v>229.617222835519</v>
      </c>
      <c r="L78" s="82" t="n">
        <f aca="false">K78/1.33322</f>
        <v>172.227556468939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8.67876271721508</v>
      </c>
      <c r="N78" s="121" t="n">
        <f aca="false">M78*31.25</f>
        <v>271.211334912971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9.68</v>
      </c>
      <c r="D79" s="0" t="n">
        <v>328.406</v>
      </c>
      <c r="E79" s="0" t="n">
        <v>29.62</v>
      </c>
      <c r="F79" s="0" t="n">
        <v>6032</v>
      </c>
      <c r="G79" s="0" t="n">
        <v>17.6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110.201013596073</v>
      </c>
      <c r="J79" s="122" t="n">
        <f aca="false">I79*20.9/100</f>
        <v>23.0320118415793</v>
      </c>
      <c r="K79" s="82" t="n">
        <f aca="false">($B$9-EXP(52.57-6690.9/(273.15+G79)-4.681*LN(273.15+G79)))*I79/100*0.2095</f>
        <v>229.213695996448</v>
      </c>
      <c r="L79" s="82" t="n">
        <f aca="false">K79/1.33322</f>
        <v>171.924885612613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8.66351075291082</v>
      </c>
      <c r="N79" s="121" t="n">
        <f aca="false">M79*31.25</f>
        <v>270.734711028463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9.847</v>
      </c>
      <c r="D80" s="0" t="n">
        <v>328.406</v>
      </c>
      <c r="E80" s="0" t="n">
        <v>29.62</v>
      </c>
      <c r="F80" s="0" t="n">
        <v>6026</v>
      </c>
      <c r="G80" s="0" t="n">
        <v>17.6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110.201013596073</v>
      </c>
      <c r="J80" s="122" t="n">
        <f aca="false">I80*20.9/100</f>
        <v>23.0320118415793</v>
      </c>
      <c r="K80" s="82" t="n">
        <f aca="false">($B$9-EXP(52.57-6690.9/(273.15+G80)-4.681*LN(273.15+G80)))*I80/100*0.2095</f>
        <v>229.213695996448</v>
      </c>
      <c r="L80" s="82" t="n">
        <f aca="false">K80/1.33322</f>
        <v>171.924885612613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8.66351075291082</v>
      </c>
      <c r="N80" s="121" t="n">
        <f aca="false">M80*31.25</f>
        <v>270.734711028463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10.014</v>
      </c>
      <c r="D81" s="0" t="n">
        <v>330.144</v>
      </c>
      <c r="E81" s="0" t="n">
        <v>29.56</v>
      </c>
      <c r="F81" s="0" t="n">
        <v>6031</v>
      </c>
      <c r="G81" s="0" t="n">
        <v>17.6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110.784217107287</v>
      </c>
      <c r="J81" s="122" t="n">
        <f aca="false">I81*20.9/100</f>
        <v>23.153901375423</v>
      </c>
      <c r="K81" s="82" t="n">
        <f aca="false">($B$9-EXP(52.57-6690.9/(273.15+G81)-4.681*LN(273.15+G81)))*I81/100*0.2095</f>
        <v>230.426735949178</v>
      </c>
      <c r="L81" s="82" t="n">
        <f aca="false">K81/1.33322</f>
        <v>172.834742915032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8.70935960425676</v>
      </c>
      <c r="N81" s="121" t="n">
        <f aca="false">M81*31.25</f>
        <v>272.167487633024</v>
      </c>
    </row>
    <row collapsed="false" customFormat="false" customHeight="false" hidden="false" ht="12.75" outlineLevel="0" r="82">
      <c r="A82" s="120" t="n">
        <v>40402</v>
      </c>
      <c r="B82" s="0" t="s">
        <v>157</v>
      </c>
      <c r="C82" s="0" t="n">
        <v>10.181</v>
      </c>
      <c r="D82" s="0" t="n">
        <v>329.854</v>
      </c>
      <c r="E82" s="0" t="n">
        <v>29.57</v>
      </c>
      <c r="F82" s="0" t="n">
        <v>6022</v>
      </c>
      <c r="G82" s="0" t="n">
        <v>17.6</v>
      </c>
      <c r="I82" s="121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110.686769850056</v>
      </c>
      <c r="J82" s="122" t="n">
        <f aca="false">I82*20.9/100</f>
        <v>23.1335348986617</v>
      </c>
      <c r="K82" s="82" t="n">
        <f aca="false">($B$9-EXP(52.57-6690.9/(273.15+G82)-4.681*LN(273.15+G82)))*I82/100*0.2095</f>
        <v>230.22404955578</v>
      </c>
      <c r="L82" s="82" t="n">
        <f aca="false">K82/1.33322</f>
        <v>172.682715197627</v>
      </c>
      <c r="M82" s="121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8.70169873678091</v>
      </c>
      <c r="N82" s="121" t="n">
        <f aca="false">M82*31.25</f>
        <v>271.928085524404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2013-09-24T16:51:28.00Z</dcterms:modified>
  <cp:revision>0</cp:revision>
</cp:coreProperties>
</file>