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9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<sst xmlns="http://schemas.openxmlformats.org/spreadsheetml/2006/main" count="184" uniqueCount="157">
  <si>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</si>
  <si>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</si>
  <si>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</si>
  <si>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</si>
  <si>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</si>
  <si>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</si>
  <si>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</si>
  <si>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</si>
  <si>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</si>
  <si>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</si>
  <si>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</si>
  <si>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</si>
  <si>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</si>
  <si>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</si>
  <si>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</si>
  <si>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</si>
  <si>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</si>
  <si>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</si>
  <si>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</si>
  <si>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</si>
  <si>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</si>
  <si>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</si>
  <si>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</si>
  <si>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</si>
  <si>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</si>
  <si>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</si>
  <si>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</si>
  <si>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</si>
  <si>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</si>
  <si>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</si>
  <si>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</si>
  <si>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</si>
  <si>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</si>
  <si>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</si>
  <si>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</si>
  <si>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</si>
  <si>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</si>
  <si>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</si>
  <si>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</si>
  <si>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</si>
  <si>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</si>
  <si>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</si>
  <si>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</si>
  <si>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</si>
  <si>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</si>
  <si>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</si>
  <si>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</si>
  <si>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</si>
  <si>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</si>
  <si>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</si>
  <si>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</si>
  <si>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</si>
  <si>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</si>
  <si>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</si>
  <si>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</si>
  <si>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</si>
  <si>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</si>
  <si>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</si>
  <si>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</si>
  <si>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</si>
  <si>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</si>
  <si>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</si>
  <si>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</si>
  <si>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</si>
  <si>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</si>
  <si>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</si>
  <si>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</si>
  <si>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</si>
  <si>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</si>
  <si>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</si>
  <si>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</si>
  <si>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</si>
  <si>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</si>
  <si>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</si>
  <si>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</si>
  <si>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</si>
  <si>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</si>
  <si>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</si>
  <si>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</si>
  <si>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</si>
  <si>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</si>
  <si>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</si>
  <si>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</si>
  <si>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</si>
  <si>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</si>
  <si>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</si>
  <si>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13:50:42</t>
  </si>
  <si>
    <t>   13:50:54</t>
  </si>
  <si>
    <t>change data input according to column N</t>
  </si>
  <si>
    <t>   13:51:04</t>
  </si>
  <si>
    <t>   13:51:14</t>
  </si>
  <si>
    <t>   13:51:24</t>
  </si>
  <si>
    <t>   13:51:34</t>
  </si>
  <si>
    <t>   13:51:44</t>
  </si>
  <si>
    <t>   13:51:54</t>
  </si>
  <si>
    <t>   13:52:04</t>
  </si>
  <si>
    <t>   13:52:14</t>
  </si>
  <si>
    <t>   13:52:24</t>
  </si>
  <si>
    <t>   13:52:34</t>
  </si>
  <si>
    <t>   13:52:44</t>
  </si>
  <si>
    <t>   13:52:54</t>
  </si>
  <si>
    <t>   13:53:04</t>
  </si>
  <si>
    <t>   13:53:14</t>
  </si>
  <si>
    <t>   13:53:24</t>
  </si>
  <si>
    <t>   13:53:34</t>
  </si>
  <si>
    <t>   13:53:44</t>
  </si>
  <si>
    <t>   13:53:54</t>
  </si>
  <si>
    <t>   13:54:04</t>
  </si>
  <si>
    <t>   13:54:14</t>
  </si>
  <si>
    <t>regression formula</t>
  </si>
  <si>
    <t>time</t>
  </si>
  <si>
    <t>   13:54:24</t>
  </si>
  <si>
    <t>value for T=26 min.</t>
  </si>
  <si>
    <t>T11</t>
  </si>
  <si>
    <t>   13:54:34</t>
  </si>
  <si>
    <t>value for T=1 min.</t>
  </si>
  <si>
    <t>T1</t>
  </si>
  <si>
    <t>   13:54:44</t>
  </si>
  <si>
    <t>difference between T25 and T1</t>
  </si>
  <si>
    <t>10minutes</t>
  </si>
  <si>
    <t>   13:54:54</t>
  </si>
  <si>
    <t>calculate from regression curve values for 10 minutes of photosynthesis or respiration</t>
  </si>
  <si>
    <t>   13:55:04</t>
  </si>
  <si>
    <t>   13:55:14</t>
  </si>
  <si>
    <t>   13:55:24</t>
  </si>
  <si>
    <t>   13:55:34</t>
  </si>
  <si>
    <t>   13:55:44</t>
  </si>
  <si>
    <t>   13:55:54</t>
  </si>
  <si>
    <t>   13:56:04</t>
  </si>
  <si>
    <t>   13:56:14</t>
  </si>
  <si>
    <t>   13:56:24</t>
  </si>
  <si>
    <t>   13:56:34</t>
  </si>
  <si>
    <t>   13:56:44</t>
  </si>
  <si>
    <t>   13:56:54</t>
  </si>
  <si>
    <t>   13:57:04</t>
  </si>
  <si>
    <t>   13:57:14</t>
  </si>
  <si>
    <t>   13:57:23</t>
  </si>
  <si>
    <t>   13:57:34</t>
  </si>
  <si>
    <t>   13:57:44</t>
  </si>
  <si>
    <t>   13:57:54</t>
  </si>
  <si>
    <t>   13:58:04</t>
  </si>
  <si>
    <t>   13:58:14</t>
  </si>
  <si>
    <t>   13:58:24</t>
  </si>
  <si>
    <t>   13:58:34</t>
  </si>
  <si>
    <t>   13:58:44</t>
  </si>
  <si>
    <t>   13:58:54</t>
  </si>
  <si>
    <t>   13:59:04</t>
  </si>
  <si>
    <t>   13:59:14</t>
  </si>
  <si>
    <t>   13:59:24</t>
  </si>
  <si>
    <t>   13:59:34</t>
  </si>
  <si>
    <t>   13:59:44</t>
  </si>
  <si>
    <t>   13:59:54</t>
  </si>
  <si>
    <t>   14:00:04</t>
  </si>
  <si>
    <t>   14:00:14</t>
  </si>
  <si>
    <t>   14:00:24</t>
  </si>
  <si>
    <t>   14:00:34</t>
  </si>
  <si>
    <t>   14:00:44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</si>
</sst>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277.015612997251</c:v>
                </c:pt>
                <c:pt idx="1">
                  <c:v>282.131348400095</c:v>
                </c:pt>
                <c:pt idx="2">
                  <c:v>278.538633066681</c:v>
                </c:pt>
                <c:pt idx="3">
                  <c:v>277.268759407306</c:v>
                </c:pt>
                <c:pt idx="4">
                  <c:v>277.775879383699</c:v>
                </c:pt>
                <c:pt idx="5">
                  <c:v>278.538633066681</c:v>
                </c:pt>
                <c:pt idx="6">
                  <c:v>278.538633066681</c:v>
                </c:pt>
                <c:pt idx="7">
                  <c:v>280.328123686277</c:v>
                </c:pt>
                <c:pt idx="8">
                  <c:v>279.048522547999</c:v>
                </c:pt>
                <c:pt idx="9">
                  <c:v>277.522181406824</c:v>
                </c:pt>
                <c:pt idx="10">
                  <c:v>281.614731984087</c:v>
                </c:pt>
                <c:pt idx="11">
                  <c:v>282.39008100738</c:v>
                </c:pt>
                <c:pt idx="12">
                  <c:v>279.815445134969</c:v>
                </c:pt>
                <c:pt idx="13">
                  <c:v>278.538633066681</c:v>
                </c:pt>
                <c:pt idx="14">
                  <c:v>284.164364478242</c:v>
                </c:pt>
                <c:pt idx="15">
                  <c:v>282.348332761903</c:v>
                </c:pt>
                <c:pt idx="16">
                  <c:v>280.546131835517</c:v>
                </c:pt>
                <c:pt idx="17">
                  <c:v>281.316818830908</c:v>
                </c:pt>
                <c:pt idx="18">
                  <c:v>281.574275315084</c:v>
                </c:pt>
                <c:pt idx="19">
                  <c:v>279.012293489028</c:v>
                </c:pt>
                <c:pt idx="20">
                  <c:v>280.546131835517</c:v>
                </c:pt>
                <c:pt idx="21">
                  <c:v>283.644078998291</c:v>
                </c:pt>
                <c:pt idx="22">
                  <c:v>281.832012867444</c:v>
                </c:pt>
                <c:pt idx="23">
                  <c:v>279.522460206905</c:v>
                </c:pt>
                <c:pt idx="24">
                  <c:v>280.546131835517</c:v>
                </c:pt>
                <c:pt idx="25">
                  <c:v>281.316818830908</c:v>
                </c:pt>
                <c:pt idx="26">
                  <c:v>283.384362841405</c:v>
                </c:pt>
                <c:pt idx="27">
                  <c:v>280.289795675244</c:v>
                </c:pt>
                <c:pt idx="28">
                  <c:v>283.644078998291</c:v>
                </c:pt>
                <c:pt idx="29">
                  <c:v>280.033738611869</c:v>
                </c:pt>
                <c:pt idx="30">
                  <c:v>285.470073748559</c:v>
                </c:pt>
                <c:pt idx="31">
                  <c:v>283.384362841405</c:v>
                </c:pt>
                <c:pt idx="32">
                  <c:v>281.316818830908</c:v>
                </c:pt>
                <c:pt idx="33">
                  <c:v>280.802747485694</c:v>
                </c:pt>
                <c:pt idx="34">
                  <c:v>280.546131835517</c:v>
                </c:pt>
                <c:pt idx="35">
                  <c:v>281.316818830908</c:v>
                </c:pt>
                <c:pt idx="36">
                  <c:v>283.904079410167</c:v>
                </c:pt>
                <c:pt idx="37">
                  <c:v>282.348332761903</c:v>
                </c:pt>
                <c:pt idx="38">
                  <c:v>282.649097080358</c:v>
                </c:pt>
                <c:pt idx="39">
                  <c:v>284.209168766173</c:v>
                </c:pt>
                <c:pt idx="40">
                  <c:v>280.071644465428</c:v>
                </c:pt>
                <c:pt idx="41">
                  <c:v>278.538633066681</c:v>
                </c:pt>
                <c:pt idx="42">
                  <c:v>283.427850100871</c:v>
                </c:pt>
                <c:pt idx="43">
                  <c:v>283.948443467795</c:v>
                </c:pt>
                <c:pt idx="44">
                  <c:v>279.815445134969</c:v>
                </c:pt>
                <c:pt idx="45">
                  <c:v>282.649097080358</c:v>
                </c:pt>
                <c:pt idx="46">
                  <c:v>283.167981225723</c:v>
                </c:pt>
                <c:pt idx="47">
                  <c:v>281.872898858714</c:v>
                </c:pt>
                <c:pt idx="48">
                  <c:v>281.872898858714</c:v>
                </c:pt>
                <c:pt idx="49">
                  <c:v>282.908397019452</c:v>
                </c:pt>
                <c:pt idx="50">
                  <c:v>281.872898858714</c:v>
                </c:pt>
                <c:pt idx="51">
                  <c:v>282.39008100738</c:v>
                </c:pt>
                <c:pt idx="52">
                  <c:v>281.356847377695</c:v>
                </c:pt>
                <c:pt idx="53">
                  <c:v>282.131348400095</c:v>
                </c:pt>
                <c:pt idx="54">
                  <c:v>281.872898858714</c:v>
                </c:pt>
              </c:numCache>
            </c:numRef>
          </c:yVal>
        </c:ser>
        <c:axId val="65273700"/>
        <c:axId val="92307705"/>
      </c:scatterChart>
      <c:valAx>
        <c:axId val="652737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2307705"/>
        <c:crossesAt val="0"/>
      </c:valAx>
      <c:valAx>
        <c:axId val="92307705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6527370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9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I9" activeCellId="0" pane="topLeft" sqref="I9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17.1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419.452386239743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87.6655487241063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872.995507744766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654.80228900314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33.2901383945055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33.2901383945055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1040.3168248283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1.61535186272018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0.0374889033565615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1.01801764635252E-005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-0.0022814985663841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-0.834123327174112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1.98965796195618E-005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1.61434439324242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0.0375655033565615</v>
      </c>
      <c r="I14" s="93" t="s">
        <v>49</v>
      </c>
      <c r="J14" s="50" t="n">
        <f aca="false">$D$16/$D$14*$H$14+$D$16/$D$14*1/$B$16*$H$14-$B$13*1/$B$16*$H$14-$H$14+$B$13*$H$14</f>
        <v>0.00386913427211049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-0.677124210254525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0.521232720889326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0.064</v>
      </c>
      <c r="R16" s="109" t="n">
        <v>0.022098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  <c r="U18" s="114"/>
      <c r="V18" s="114"/>
      <c r="W18" s="114"/>
    </row>
    <row collapsed="false" customFormat="false" customHeight="false" hidden="false" ht="13.5" outlineLevel="0" r="19">
      <c r="D19" s="59"/>
      <c r="I19" s="59"/>
      <c r="P19" s="58"/>
      <c r="Q19" s="115"/>
      <c r="R19" s="58"/>
      <c r="T19" s="114"/>
      <c r="U19" s="114"/>
      <c r="V19" s="114"/>
      <c r="W19" s="114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0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  <c r="W20" s="114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335.094</v>
      </c>
      <c r="E21" s="0" t="n">
        <v>27.53</v>
      </c>
      <c r="F21" s="0" t="n">
        <v>2746</v>
      </c>
      <c r="G21" s="0" t="n">
        <v>17.3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111.302037246156</v>
      </c>
      <c r="J21" s="122" t="n">
        <f aca="false">I21*20.9/100</f>
        <v>23.2621257844466</v>
      </c>
      <c r="K21" s="82" t="n">
        <f aca="false">($B$9-EXP(52.57-6690.9/(273.15+G21)-4.681*LN(273.15+G21)))*I21/100*0.2095</f>
        <v>231.592045982597</v>
      </c>
      <c r="L21" s="82" t="n">
        <f aca="false">K21/1.33322</f>
        <v>173.708799734925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8.80001013096304</v>
      </c>
      <c r="N21" s="121" t="n">
        <f aca="false">M21*31.25</f>
        <v>275.000316592595</v>
      </c>
      <c r="O21" s="94"/>
      <c r="P21" s="123" t="n">
        <f aca="false">Q45</f>
        <v>3.834</v>
      </c>
      <c r="Q21" s="124" t="n">
        <f aca="false">P21*(6)</f>
        <v>23.004</v>
      </c>
      <c r="R21" s="125" t="n">
        <f aca="false">((Q21/1000)*(P16*1000))</f>
        <v>0.598104</v>
      </c>
      <c r="S21" s="126" t="n">
        <f aca="false">R21/Q16</f>
        <v>9.34537500000001</v>
      </c>
      <c r="T21" s="127" t="n">
        <f aca="false">R21/R16</f>
        <v>27.0659788216128</v>
      </c>
      <c r="U21" s="128"/>
      <c r="V21" s="128"/>
      <c r="W21" s="114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0.201</v>
      </c>
      <c r="D22" s="0" t="n">
        <v>332.962</v>
      </c>
      <c r="E22" s="0" t="n">
        <v>27.6</v>
      </c>
      <c r="F22" s="0" t="n">
        <v>2748</v>
      </c>
      <c r="G22" s="0" t="n">
        <v>17.3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110.594120311748</v>
      </c>
      <c r="J22" s="122" t="n">
        <f aca="false">I22*20.9/100</f>
        <v>23.1141711451554</v>
      </c>
      <c r="K22" s="82" t="n">
        <f aca="false">($B$9-EXP(52.57-6690.9/(273.15+G22)-4.681*LN(273.15+G22)))*I22/100*0.2095</f>
        <v>230.119045709811</v>
      </c>
      <c r="L22" s="82" t="n">
        <f aca="false">K22/1.33322</f>
        <v>172.603955618586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8.74403922199493</v>
      </c>
      <c r="N22" s="121" t="n">
        <f aca="false">M22*31.25</f>
        <v>273.251225687341</v>
      </c>
      <c r="P22" s="129" t="s">
        <v>88</v>
      </c>
      <c r="Q22" s="129"/>
      <c r="R22" s="129"/>
      <c r="S22" s="129"/>
      <c r="U22" s="114"/>
      <c r="V22" s="114"/>
      <c r="W22" s="114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0.368</v>
      </c>
      <c r="D23" s="0" t="n">
        <v>338.167</v>
      </c>
      <c r="E23" s="0" t="n">
        <v>27.43</v>
      </c>
      <c r="F23" s="0" t="n">
        <v>2742</v>
      </c>
      <c r="G23" s="0" t="n">
        <v>17.3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112.322722221944</v>
      </c>
      <c r="J23" s="122" t="n">
        <f aca="false">I23*20.9/100</f>
        <v>23.4754489443864</v>
      </c>
      <c r="K23" s="82" t="n">
        <f aca="false">($B$9-EXP(52.57-6690.9/(273.15+G23)-4.681*LN(273.15+G23)))*I23/100*0.2095</f>
        <v>233.715839290385</v>
      </c>
      <c r="L23" s="82" t="n">
        <f aca="false">K23/1.33322</f>
        <v>175.301780119099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8.88070980501836</v>
      </c>
      <c r="N23" s="121" t="n">
        <f aca="false">M23*31.25</f>
        <v>277.522181406824</v>
      </c>
      <c r="P23" s="58"/>
      <c r="Q23" s="58"/>
      <c r="R23" s="58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0.535</v>
      </c>
      <c r="D24" s="0" t="n">
        <v>334.178</v>
      </c>
      <c r="E24" s="0" t="n">
        <v>27.56</v>
      </c>
      <c r="F24" s="0" t="n">
        <v>2747</v>
      </c>
      <c r="G24" s="0" t="n">
        <v>17.3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110.997986525467</v>
      </c>
      <c r="J24" s="122" t="n">
        <f aca="false">I24*20.9/100</f>
        <v>23.1985791838226</v>
      </c>
      <c r="K24" s="82" t="n">
        <f aca="false">($B$9-EXP(52.57-6690.9/(273.15+G24)-4.681*LN(273.15+G24)))*I24/100*0.2095</f>
        <v>230.959391538625</v>
      </c>
      <c r="L24" s="82" t="n">
        <f aca="false">K24/1.33322</f>
        <v>173.234268566797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8.77597059414419</v>
      </c>
      <c r="N24" s="121" t="n">
        <f aca="false">M24*31.25</f>
        <v>274.249081067006</v>
      </c>
      <c r="P24" s="58"/>
      <c r="Q24" s="58"/>
      <c r="R24" s="58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0.702</v>
      </c>
      <c r="D25" s="0" t="n">
        <v>333.57</v>
      </c>
      <c r="E25" s="0" t="n">
        <v>27.58</v>
      </c>
      <c r="F25" s="0" t="n">
        <v>2740</v>
      </c>
      <c r="G25" s="0" t="n">
        <v>17.3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110.795834681434</v>
      </c>
      <c r="J25" s="122" t="n">
        <f aca="false">I25*20.9/100</f>
        <v>23.1563294484198</v>
      </c>
      <c r="K25" s="82" t="n">
        <f aca="false">($B$9-EXP(52.57-6690.9/(273.15+G25)-4.681*LN(273.15+G25)))*I25/100*0.2095</f>
        <v>230.538763486192</v>
      </c>
      <c r="L25" s="82" t="n">
        <f aca="false">K25/1.33322</f>
        <v>172.918770710155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8.75998761378287</v>
      </c>
      <c r="N25" s="121" t="n">
        <f aca="false">M25*31.25</f>
        <v>273.749612930715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0.869</v>
      </c>
      <c r="D26" s="0" t="n">
        <v>337.241</v>
      </c>
      <c r="E26" s="0" t="n">
        <v>27.46</v>
      </c>
      <c r="F26" s="0" t="n">
        <v>2737</v>
      </c>
      <c r="G26" s="0" t="n">
        <v>17.3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112.015351024578</v>
      </c>
      <c r="J26" s="122" t="n">
        <f aca="false">I26*20.9/100</f>
        <v>23.4112083641368</v>
      </c>
      <c r="K26" s="82" t="n">
        <f aca="false">($B$9-EXP(52.57-6690.9/(273.15+G26)-4.681*LN(273.15+G26)))*I26/100*0.2095</f>
        <v>233.076275754663</v>
      </c>
      <c r="L26" s="82" t="n">
        <f aca="false">K26/1.33322</f>
        <v>174.822066691666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8.85640773726009</v>
      </c>
      <c r="N26" s="121" t="n">
        <f aca="false">M26*31.25</f>
        <v>276.762741789378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1.036</v>
      </c>
      <c r="D27" s="0" t="n">
        <v>337.549</v>
      </c>
      <c r="E27" s="0" t="n">
        <v>27.45</v>
      </c>
      <c r="F27" s="0" t="n">
        <v>2744</v>
      </c>
      <c r="G27" s="0" t="n">
        <v>17.3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112.117696654379</v>
      </c>
      <c r="J27" s="122" t="n">
        <f aca="false">I27*20.9/100</f>
        <v>23.4325986007652</v>
      </c>
      <c r="K27" s="82" t="n">
        <f aca="false">($B$9-EXP(52.57-6690.9/(273.15+G27)-4.681*LN(273.15+G27)))*I27/100*0.2095</f>
        <v>233.28923172914</v>
      </c>
      <c r="L27" s="82" t="n">
        <f aca="false">K27/1.33322</f>
        <v>174.981797249621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8.86449961591203</v>
      </c>
      <c r="N27" s="121" t="n">
        <f aca="false">M27*31.25</f>
        <v>277.015612997251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1.203</v>
      </c>
      <c r="D28" s="0" t="n">
        <v>343.783</v>
      </c>
      <c r="E28" s="0" t="n">
        <v>27.25</v>
      </c>
      <c r="F28" s="0" t="n">
        <v>2732</v>
      </c>
      <c r="G28" s="0" t="n">
        <v>17.3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114.188209806523</v>
      </c>
      <c r="J28" s="122" t="n">
        <f aca="false">I28*20.9/100</f>
        <v>23.8653358495634</v>
      </c>
      <c r="K28" s="82" t="n">
        <f aca="false">($B$9-EXP(52.57-6690.9/(273.15+G28)-4.681*LN(273.15+G28)))*I28/100*0.2095</f>
        <v>237.597458146222</v>
      </c>
      <c r="L28" s="82" t="n">
        <f aca="false">K28/1.33322</f>
        <v>178.213241735214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9.02820314880303</v>
      </c>
      <c r="N28" s="121" t="n">
        <f aca="false">M28*31.25</f>
        <v>282.131348400095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1.369</v>
      </c>
      <c r="D29" s="0" t="n">
        <v>339.405</v>
      </c>
      <c r="E29" s="0" t="n">
        <v>27.39</v>
      </c>
      <c r="F29" s="0" t="n">
        <v>2735</v>
      </c>
      <c r="G29" s="0" t="n">
        <v>17.3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112.734114986528</v>
      </c>
      <c r="J29" s="122" t="n">
        <f aca="false">I29*20.9/100</f>
        <v>23.5614300321843</v>
      </c>
      <c r="K29" s="82" t="n">
        <f aca="false">($B$9-EXP(52.57-6690.9/(273.15+G29)-4.681*LN(273.15+G29)))*I29/100*0.2095</f>
        <v>234.57184601236</v>
      </c>
      <c r="L29" s="82" t="n">
        <f aca="false">K29/1.33322</f>
        <v>175.943839735648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8.91323625813378</v>
      </c>
      <c r="N29" s="121" t="n">
        <f aca="false">M29*31.25</f>
        <v>278.538633066681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1.536</v>
      </c>
      <c r="D30" s="0" t="n">
        <v>337.858</v>
      </c>
      <c r="E30" s="0" t="n">
        <v>27.44</v>
      </c>
      <c r="F30" s="0" t="n">
        <v>2737</v>
      </c>
      <c r="G30" s="0" t="n">
        <v>17.3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112.220153667919</v>
      </c>
      <c r="J30" s="122" t="n">
        <f aca="false">I30*20.9/100</f>
        <v>23.4540121165952</v>
      </c>
      <c r="K30" s="82" t="n">
        <f aca="false">($B$9-EXP(52.57-6690.9/(273.15+G30)-4.681*LN(273.15+G30)))*I30/100*0.2095</f>
        <v>233.502419465664</v>
      </c>
      <c r="L30" s="82" t="n">
        <f aca="false">K30/1.33322</f>
        <v>175.141701643888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8.8726003010338</v>
      </c>
      <c r="N30" s="121" t="n">
        <f aca="false">M30*31.25</f>
        <v>277.268759407306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1.703</v>
      </c>
      <c r="D31" s="0" t="n">
        <v>338.476</v>
      </c>
      <c r="E31" s="0" t="n">
        <v>27.42</v>
      </c>
      <c r="F31" s="0" t="n">
        <v>2734</v>
      </c>
      <c r="G31" s="0" t="n">
        <v>17.3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112.425402473448</v>
      </c>
      <c r="J31" s="122" t="n">
        <f aca="false">I31*20.9/100</f>
        <v>23.4969091169507</v>
      </c>
      <c r="K31" s="82" t="n">
        <f aca="false">($B$9-EXP(52.57-6690.9/(273.15+G31)-4.681*LN(273.15+G31)))*I31/100*0.2095</f>
        <v>233.929491529968</v>
      </c>
      <c r="L31" s="82" t="n">
        <f aca="false">K31/1.33322</f>
        <v>175.462032920274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8.88882814027837</v>
      </c>
      <c r="N31" s="121" t="n">
        <f aca="false">M31*31.25</f>
        <v>277.775879383699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1.87</v>
      </c>
      <c r="D32" s="0" t="n">
        <v>339.405</v>
      </c>
      <c r="E32" s="0" t="n">
        <v>27.39</v>
      </c>
      <c r="F32" s="0" t="n">
        <v>2735</v>
      </c>
      <c r="G32" s="0" t="n">
        <v>17.3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112.734114986528</v>
      </c>
      <c r="J32" s="122" t="n">
        <f aca="false">I32*20.9/100</f>
        <v>23.5614300321843</v>
      </c>
      <c r="K32" s="82" t="n">
        <f aca="false">($B$9-EXP(52.57-6690.9/(273.15+G32)-4.681*LN(273.15+G32)))*I32/100*0.2095</f>
        <v>234.57184601236</v>
      </c>
      <c r="L32" s="82" t="n">
        <f aca="false">K32/1.33322</f>
        <v>175.943839735648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8.91323625813378</v>
      </c>
      <c r="N32" s="121" t="n">
        <f aca="false">M32*31.25</f>
        <v>278.538633066681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2.037</v>
      </c>
      <c r="D33" s="0" t="n">
        <v>339.405</v>
      </c>
      <c r="E33" s="0" t="n">
        <v>27.39</v>
      </c>
      <c r="F33" s="0" t="n">
        <v>2735</v>
      </c>
      <c r="G33" s="0" t="n">
        <v>17.3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112.734114986528</v>
      </c>
      <c r="J33" s="122" t="n">
        <f aca="false">I33*20.9/100</f>
        <v>23.5614300321843</v>
      </c>
      <c r="K33" s="82" t="n">
        <f aca="false">($B$9-EXP(52.57-6690.9/(273.15+G33)-4.681*LN(273.15+G33)))*I33/100*0.2095</f>
        <v>234.57184601236</v>
      </c>
      <c r="L33" s="82" t="n">
        <f aca="false">K33/1.33322</f>
        <v>175.943839735648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8.91323625813378</v>
      </c>
      <c r="N33" s="121" t="n">
        <f aca="false">M33*31.25</f>
        <v>278.538633066681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2.204</v>
      </c>
      <c r="D34" s="0" t="n">
        <v>341.586</v>
      </c>
      <c r="E34" s="0" t="n">
        <v>27.32</v>
      </c>
      <c r="F34" s="0" t="n">
        <v>2730</v>
      </c>
      <c r="G34" s="0" t="n">
        <v>17.3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113.458383067604</v>
      </c>
      <c r="J34" s="122" t="n">
        <f aca="false">I34*20.9/100</f>
        <v>23.7128020611293</v>
      </c>
      <c r="K34" s="82" t="n">
        <f aca="false">($B$9-EXP(52.57-6690.9/(273.15+G34)-4.681*LN(273.15+G34)))*I34/100*0.2095</f>
        <v>236.078868982348</v>
      </c>
      <c r="L34" s="82" t="n">
        <f aca="false">K34/1.33322</f>
        <v>177.07420304402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8.97049995796087</v>
      </c>
      <c r="N34" s="121" t="n">
        <f aca="false">M34*31.25</f>
        <v>280.328123686277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2.371</v>
      </c>
      <c r="D35" s="0" t="n">
        <v>340.027</v>
      </c>
      <c r="E35" s="0" t="n">
        <v>27.37</v>
      </c>
      <c r="F35" s="0" t="n">
        <v>2733</v>
      </c>
      <c r="G35" s="0" t="n">
        <v>17.3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112.940484705459</v>
      </c>
      <c r="J35" s="122" t="n">
        <f aca="false">I35*20.9/100</f>
        <v>23.6045613034409</v>
      </c>
      <c r="K35" s="82" t="n">
        <f aca="false">($B$9-EXP(52.57-6690.9/(273.15+G35)-4.681*LN(273.15+G35)))*I35/100*0.2095</f>
        <v>235.001250420569</v>
      </c>
      <c r="L35" s="82" t="n">
        <f aca="false">K35/1.33322</f>
        <v>176.265920418662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8.92955272153598</v>
      </c>
      <c r="N35" s="121" t="n">
        <f aca="false">M35*31.25</f>
        <v>279.048522547999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2.538</v>
      </c>
      <c r="D36" s="0" t="n">
        <v>338.167</v>
      </c>
      <c r="E36" s="0" t="n">
        <v>27.43</v>
      </c>
      <c r="F36" s="0" t="n">
        <v>2731</v>
      </c>
      <c r="G36" s="0" t="n">
        <v>17.3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112.322722221944</v>
      </c>
      <c r="J36" s="122" t="n">
        <f aca="false">I36*20.9/100</f>
        <v>23.4754489443864</v>
      </c>
      <c r="K36" s="82" t="n">
        <f aca="false">($B$9-EXP(52.57-6690.9/(273.15+G36)-4.681*LN(273.15+G36)))*I36/100*0.2095</f>
        <v>233.715839290385</v>
      </c>
      <c r="L36" s="82" t="n">
        <f aca="false">K36/1.33322</f>
        <v>175.301780119099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8.88070980501836</v>
      </c>
      <c r="N36" s="121" t="n">
        <f aca="false">M36*31.25</f>
        <v>277.522181406824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2.705</v>
      </c>
      <c r="D37" s="0" t="n">
        <v>343.154</v>
      </c>
      <c r="E37" s="0" t="n">
        <v>27.27</v>
      </c>
      <c r="F37" s="0" t="n">
        <v>2733</v>
      </c>
      <c r="G37" s="0" t="n">
        <v>17.3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113.979117466962</v>
      </c>
      <c r="J37" s="122" t="n">
        <f aca="false">I37*20.9/100</f>
        <v>23.821635550595</v>
      </c>
      <c r="K37" s="82" t="n">
        <f aca="false">($B$9-EXP(52.57-6690.9/(273.15+G37)-4.681*LN(273.15+G37)))*I37/100*0.2095</f>
        <v>237.162388637016</v>
      </c>
      <c r="L37" s="82" t="n">
        <f aca="false">K37/1.33322</f>
        <v>177.886911865271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9.01167142349077</v>
      </c>
      <c r="N37" s="121" t="n">
        <f aca="false">M37*31.25</f>
        <v>281.614731984087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2.872</v>
      </c>
      <c r="D38" s="0" t="n">
        <v>344.098</v>
      </c>
      <c r="E38" s="0" t="n">
        <v>27.24</v>
      </c>
      <c r="F38" s="0" t="n">
        <v>2734</v>
      </c>
      <c r="G38" s="0" t="n">
        <v>17.3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114.292927745214</v>
      </c>
      <c r="J38" s="122" t="n">
        <f aca="false">I38*20.9/100</f>
        <v>23.8872218987498</v>
      </c>
      <c r="K38" s="82" t="n">
        <f aca="false">($B$9-EXP(52.57-6690.9/(273.15+G38)-4.681*LN(273.15+G38)))*I38/100*0.2095</f>
        <v>237.815350309497</v>
      </c>
      <c r="L38" s="82" t="n">
        <f aca="false">K38/1.33322</f>
        <v>178.376674749477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9.03648259223617</v>
      </c>
      <c r="N38" s="121" t="n">
        <f aca="false">M38*31.25</f>
        <v>282.39008100738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3.039</v>
      </c>
      <c r="D39" s="0" t="n">
        <v>340.961</v>
      </c>
      <c r="E39" s="0" t="n">
        <v>27.34</v>
      </c>
      <c r="F39" s="0" t="n">
        <v>2734</v>
      </c>
      <c r="G39" s="0" t="n">
        <v>17.3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113.250884516621</v>
      </c>
      <c r="J39" s="122" t="n">
        <f aca="false">I39*20.9/100</f>
        <v>23.6694348639737</v>
      </c>
      <c r="K39" s="82" t="n">
        <f aca="false">($B$9-EXP(52.57-6690.9/(273.15+G39)-4.681*LN(273.15+G39)))*I39/100*0.2095</f>
        <v>235.64711575348</v>
      </c>
      <c r="L39" s="82" t="n">
        <f aca="false">K39/1.33322</f>
        <v>176.75036059576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8.95409424431902</v>
      </c>
      <c r="N39" s="121" t="n">
        <f aca="false">M39*31.25</f>
        <v>279.815445134969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3.205</v>
      </c>
      <c r="D40" s="0" t="n">
        <v>339.405</v>
      </c>
      <c r="E40" s="0" t="n">
        <v>27.39</v>
      </c>
      <c r="F40" s="0" t="n">
        <v>2732</v>
      </c>
      <c r="G40" s="0" t="n">
        <v>17.3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112.734114986528</v>
      </c>
      <c r="J40" s="122" t="n">
        <f aca="false">I40*20.9/100</f>
        <v>23.5614300321843</v>
      </c>
      <c r="K40" s="82" t="n">
        <f aca="false">($B$9-EXP(52.57-6690.9/(273.15+G40)-4.681*LN(273.15+G40)))*I40/100*0.2095</f>
        <v>234.57184601236</v>
      </c>
      <c r="L40" s="82" t="n">
        <f aca="false">K40/1.33322</f>
        <v>175.943839735648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8.91323625813378</v>
      </c>
      <c r="N40" s="121" t="n">
        <f aca="false">M40*31.25</f>
        <v>278.538633066681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3.372</v>
      </c>
      <c r="D41" s="0" t="n">
        <v>346.38</v>
      </c>
      <c r="E41" s="0" t="n">
        <v>27.25</v>
      </c>
      <c r="F41" s="0" t="n">
        <v>2731</v>
      </c>
      <c r="G41" s="0" t="n">
        <v>17.1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114.574219172306</v>
      </c>
      <c r="J41" s="122" t="n">
        <f aca="false">I41*20.9/100</f>
        <v>23.946011807012</v>
      </c>
      <c r="K41" s="82" t="n">
        <f aca="false">($B$9-EXP(52.57-6690.9/(273.15+G41)-4.681*LN(273.15+G41)))*I41/100*0.2095</f>
        <v>238.460387691342</v>
      </c>
      <c r="L41" s="82" t="n">
        <f aca="false">K41/1.33322</f>
        <v>178.860493910489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9.09325966330373</v>
      </c>
      <c r="N41" s="121" t="n">
        <f aca="false">M41*31.25</f>
        <v>284.164364478242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3.539</v>
      </c>
      <c r="D42" s="0" t="n">
        <v>344.167</v>
      </c>
      <c r="E42" s="0" t="n">
        <v>27.32</v>
      </c>
      <c r="F42" s="0" t="n">
        <v>2729</v>
      </c>
      <c r="G42" s="0" t="n">
        <v>17.1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113.842000632963</v>
      </c>
      <c r="J42" s="122" t="n">
        <f aca="false">I42*20.9/100</f>
        <v>23.7929781322893</v>
      </c>
      <c r="K42" s="82" t="n">
        <f aca="false">($B$9-EXP(52.57-6690.9/(273.15+G42)-4.681*LN(273.15+G42)))*I42/100*0.2095</f>
        <v>236.936440000248</v>
      </c>
      <c r="L42" s="82" t="n">
        <f aca="false">K42/1.33322</f>
        <v>177.717435982244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9.03514664838088</v>
      </c>
      <c r="N42" s="121" t="n">
        <f aca="false">M42*31.25</f>
        <v>282.348332761903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3.706</v>
      </c>
      <c r="D43" s="0" t="n">
        <v>341.97</v>
      </c>
      <c r="E43" s="0" t="n">
        <v>27.39</v>
      </c>
      <c r="F43" s="0" t="n">
        <v>2735</v>
      </c>
      <c r="G43" s="0" t="n">
        <v>17.1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113.115358626632</v>
      </c>
      <c r="J43" s="122" t="n">
        <f aca="false">I43*20.9/100</f>
        <v>23.6411099529661</v>
      </c>
      <c r="K43" s="82" t="n">
        <f aca="false">($B$9-EXP(52.57-6690.9/(273.15+G43)-4.681*LN(273.15+G43)))*I43/100*0.2095</f>
        <v>235.424098604476</v>
      </c>
      <c r="L43" s="82" t="n">
        <f aca="false">K43/1.33322</f>
        <v>176.583083515456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8.97747621873654</v>
      </c>
      <c r="N43" s="121" t="n">
        <f aca="false">M43*31.25</f>
        <v>280.546131835517</v>
      </c>
      <c r="P43" s="115" t="s">
        <v>112</v>
      </c>
      <c r="Q43" s="58" t="n">
        <f aca="false">0.0639*80+279.42</f>
        <v>284.532</v>
      </c>
      <c r="R43" s="115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3.873</v>
      </c>
      <c r="D44" s="0" t="n">
        <v>342.909</v>
      </c>
      <c r="E44" s="0" t="n">
        <v>27.36</v>
      </c>
      <c r="F44" s="0" t="n">
        <v>2726</v>
      </c>
      <c r="G44" s="0" t="n">
        <v>17.1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113.426097310863</v>
      </c>
      <c r="J44" s="122" t="n">
        <f aca="false">I44*20.9/100</f>
        <v>23.7060543379703</v>
      </c>
      <c r="K44" s="82" t="n">
        <f aca="false">($B$9-EXP(52.57-6690.9/(273.15+G44)-4.681*LN(273.15+G44)))*I44/100*0.2095</f>
        <v>236.070831068791</v>
      </c>
      <c r="L44" s="82" t="n">
        <f aca="false">K44/1.33322</f>
        <v>177.068174096392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9.00213820258907</v>
      </c>
      <c r="N44" s="121" t="n">
        <f aca="false">M44*31.25</f>
        <v>281.316818830908</v>
      </c>
      <c r="P44" s="115" t="s">
        <v>115</v>
      </c>
      <c r="Q44" s="58" t="n">
        <f aca="false">0.0639*20+279.42</f>
        <v>280.698</v>
      </c>
      <c r="R44" s="115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4.04</v>
      </c>
      <c r="D45" s="0" t="n">
        <v>343.223</v>
      </c>
      <c r="E45" s="0" t="n">
        <v>27.35</v>
      </c>
      <c r="F45" s="0" t="n">
        <v>2730</v>
      </c>
      <c r="G45" s="0" t="n">
        <v>17.1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113.529902992829</v>
      </c>
      <c r="J45" s="122" t="n">
        <f aca="false">I45*20.9/100</f>
        <v>23.7277497255013</v>
      </c>
      <c r="K45" s="82" t="n">
        <f aca="false">($B$9-EXP(52.57-6690.9/(273.15+G45)-4.681*LN(273.15+G45)))*I45/100*0.2095</f>
        <v>236.286879175819</v>
      </c>
      <c r="L45" s="82" t="n">
        <f aca="false">K45/1.33322</f>
        <v>177.2302239509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9.01037681008269</v>
      </c>
      <c r="N45" s="121" t="n">
        <f aca="false">M45*31.25</f>
        <v>281.574275315084</v>
      </c>
      <c r="P45" s="115" t="s">
        <v>118</v>
      </c>
      <c r="Q45" s="130" t="n">
        <f aca="false">Q43-Q44</f>
        <v>3.834</v>
      </c>
      <c r="R45" s="115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4.207</v>
      </c>
      <c r="D46" s="0" t="n">
        <v>340.1</v>
      </c>
      <c r="E46" s="0" t="n">
        <v>27.45</v>
      </c>
      <c r="F46" s="0" t="n">
        <v>2727</v>
      </c>
      <c r="G46" s="0" t="n">
        <v>17.1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112.49691960734</v>
      </c>
      <c r="J46" s="122" t="n">
        <f aca="false">I46*20.9/100</f>
        <v>23.5118561979341</v>
      </c>
      <c r="K46" s="82" t="n">
        <f aca="false">($B$9-EXP(52.57-6690.9/(273.15+G46)-4.681*LN(273.15+G46)))*I46/100*0.2095</f>
        <v>234.136957314148</v>
      </c>
      <c r="L46" s="82" t="n">
        <f aca="false">K46/1.33322</f>
        <v>175.617645485477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8.92839339164888</v>
      </c>
      <c r="N46" s="121" t="n">
        <f aca="false">M46*31.25</f>
        <v>279.012293489028</v>
      </c>
      <c r="P46" s="131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4.374</v>
      </c>
      <c r="D47" s="0" t="n">
        <v>341.97</v>
      </c>
      <c r="E47" s="0" t="n">
        <v>27.39</v>
      </c>
      <c r="F47" s="0" t="n">
        <v>2728</v>
      </c>
      <c r="G47" s="0" t="n">
        <v>17.1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113.115358626632</v>
      </c>
      <c r="J47" s="122" t="n">
        <f aca="false">I47*20.9/100</f>
        <v>23.6411099529661</v>
      </c>
      <c r="K47" s="82" t="n">
        <f aca="false">($B$9-EXP(52.57-6690.9/(273.15+G47)-4.681*LN(273.15+G47)))*I47/100*0.2095</f>
        <v>235.424098604476</v>
      </c>
      <c r="L47" s="82" t="n">
        <f aca="false">K47/1.33322</f>
        <v>176.583083515456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8.97747621873654</v>
      </c>
      <c r="N47" s="121" t="n">
        <f aca="false">M47*31.25</f>
        <v>280.546131835517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4.541</v>
      </c>
      <c r="D48" s="0" t="n">
        <v>345.746</v>
      </c>
      <c r="E48" s="0" t="n">
        <v>27.27</v>
      </c>
      <c r="F48" s="0" t="n">
        <v>2727</v>
      </c>
      <c r="G48" s="0" t="n">
        <v>17.1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114.364441627816</v>
      </c>
      <c r="J48" s="122" t="n">
        <f aca="false">I48*20.9/100</f>
        <v>23.9021683002134</v>
      </c>
      <c r="K48" s="82" t="n">
        <f aca="false">($B$9-EXP(52.57-6690.9/(273.15+G48)-4.681*LN(273.15+G48)))*I48/100*0.2095</f>
        <v>238.023783061177</v>
      </c>
      <c r="L48" s="82" t="n">
        <f aca="false">K48/1.33322</f>
        <v>178.533012601954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9.07661052794531</v>
      </c>
      <c r="N48" s="121" t="n">
        <f aca="false">M48*31.25</f>
        <v>283.644078998291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4.708</v>
      </c>
      <c r="D49" s="0" t="n">
        <v>343.537</v>
      </c>
      <c r="E49" s="0" t="n">
        <v>27.34</v>
      </c>
      <c r="F49" s="0" t="n">
        <v>2733</v>
      </c>
      <c r="G49" s="0" t="n">
        <v>17.1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113.633822000645</v>
      </c>
      <c r="J49" s="122" t="n">
        <f aca="false">I49*20.9/100</f>
        <v>23.7494687981347</v>
      </c>
      <c r="K49" s="82" t="n">
        <f aca="false">($B$9-EXP(52.57-6690.9/(273.15+G49)-4.681*LN(273.15+G49)))*I49/100*0.2095</f>
        <v>236.503163145033</v>
      </c>
      <c r="L49" s="82" t="n">
        <f aca="false">K49/1.33322</f>
        <v>177.392450717085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9.01862441175822</v>
      </c>
      <c r="N49" s="121" t="n">
        <f aca="false">M49*31.25</f>
        <v>281.832012867444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4.875</v>
      </c>
      <c r="D50" s="0" t="n">
        <v>340.722</v>
      </c>
      <c r="E50" s="0" t="n">
        <v>27.43</v>
      </c>
      <c r="F50" s="0" t="n">
        <v>2722</v>
      </c>
      <c r="G50" s="0" t="n">
        <v>17.1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112.702617297323</v>
      </c>
      <c r="J50" s="122" t="n">
        <f aca="false">I50*20.9/100</f>
        <v>23.5548470151404</v>
      </c>
      <c r="K50" s="82" t="n">
        <f aca="false">($B$9-EXP(52.57-6690.9/(273.15+G50)-4.681*LN(273.15+G50)))*I50/100*0.2095</f>
        <v>234.565070647625</v>
      </c>
      <c r="L50" s="82" t="n">
        <f aca="false">K50/1.33322</f>
        <v>175.93875778013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8.94471872662095</v>
      </c>
      <c r="N50" s="121" t="n">
        <f aca="false">M50*31.25</f>
        <v>279.522460206905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5.042</v>
      </c>
      <c r="D51" s="0" t="n">
        <v>341.97</v>
      </c>
      <c r="E51" s="0" t="n">
        <v>27.39</v>
      </c>
      <c r="F51" s="0" t="n">
        <v>2726</v>
      </c>
      <c r="G51" s="0" t="n">
        <v>17.1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113.115358626632</v>
      </c>
      <c r="J51" s="122" t="n">
        <f aca="false">I51*20.9/100</f>
        <v>23.6411099529661</v>
      </c>
      <c r="K51" s="82" t="n">
        <f aca="false">($B$9-EXP(52.57-6690.9/(273.15+G51)-4.681*LN(273.15+G51)))*I51/100*0.2095</f>
        <v>235.424098604476</v>
      </c>
      <c r="L51" s="82" t="n">
        <f aca="false">K51/1.33322</f>
        <v>176.583083515456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8.97747621873654</v>
      </c>
      <c r="N51" s="121" t="n">
        <f aca="false">M51*31.25</f>
        <v>280.546131835517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5.208</v>
      </c>
      <c r="D52" s="0" t="n">
        <v>342.909</v>
      </c>
      <c r="E52" s="0" t="n">
        <v>27.36</v>
      </c>
      <c r="F52" s="0" t="n">
        <v>2729</v>
      </c>
      <c r="G52" s="0" t="n">
        <v>17.1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113.426097310863</v>
      </c>
      <c r="J52" s="122" t="n">
        <f aca="false">I52*20.9/100</f>
        <v>23.7060543379703</v>
      </c>
      <c r="K52" s="82" t="n">
        <f aca="false">($B$9-EXP(52.57-6690.9/(273.15+G52)-4.681*LN(273.15+G52)))*I52/100*0.2095</f>
        <v>236.070831068791</v>
      </c>
      <c r="L52" s="82" t="n">
        <f aca="false">K52/1.33322</f>
        <v>177.068174096392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9.00213820258907</v>
      </c>
      <c r="N52" s="121" t="n">
        <f aca="false">M52*31.25</f>
        <v>281.316818830908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5.375</v>
      </c>
      <c r="D53" s="0" t="n">
        <v>345.43</v>
      </c>
      <c r="E53" s="0" t="n">
        <v>27.28</v>
      </c>
      <c r="F53" s="0" t="n">
        <v>2724</v>
      </c>
      <c r="G53" s="0" t="n">
        <v>17.1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114.259724852592</v>
      </c>
      <c r="J53" s="122" t="n">
        <f aca="false">I53*20.9/100</f>
        <v>23.8802824941917</v>
      </c>
      <c r="K53" s="82" t="n">
        <f aca="false">($B$9-EXP(52.57-6690.9/(273.15+G53)-4.681*LN(273.15+G53)))*I53/100*0.2095</f>
        <v>237.80583871909</v>
      </c>
      <c r="L53" s="82" t="n">
        <f aca="false">K53/1.33322</f>
        <v>178.369540450256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9.06829961092496</v>
      </c>
      <c r="N53" s="121" t="n">
        <f aca="false">M53*31.25</f>
        <v>283.384362841405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5.542</v>
      </c>
      <c r="D54" s="0" t="n">
        <v>341.657</v>
      </c>
      <c r="E54" s="0" t="n">
        <v>27.4</v>
      </c>
      <c r="F54" s="0" t="n">
        <v>2722</v>
      </c>
      <c r="G54" s="0" t="n">
        <v>17.1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113.012004655902</v>
      </c>
      <c r="J54" s="122" t="n">
        <f aca="false">I54*20.9/100</f>
        <v>23.6195089730834</v>
      </c>
      <c r="K54" s="82" t="n">
        <f aca="false">($B$9-EXP(52.57-6690.9/(273.15+G54)-4.681*LN(273.15+G54)))*I54/100*0.2095</f>
        <v>235.208990632474</v>
      </c>
      <c r="L54" s="82" t="n">
        <f aca="false">K54/1.33322</f>
        <v>176.421738822156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8.96927346160781</v>
      </c>
      <c r="N54" s="121" t="n">
        <f aca="false">M54*31.25</f>
        <v>280.289795675244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5.71</v>
      </c>
      <c r="D55" s="0" t="n">
        <v>345.746</v>
      </c>
      <c r="E55" s="0" t="n">
        <v>27.27</v>
      </c>
      <c r="F55" s="0" t="n">
        <v>2720</v>
      </c>
      <c r="G55" s="0" t="n">
        <v>17.1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114.364441627816</v>
      </c>
      <c r="J55" s="122" t="n">
        <f aca="false">I55*20.9/100</f>
        <v>23.9021683002134</v>
      </c>
      <c r="K55" s="82" t="n">
        <f aca="false">($B$9-EXP(52.57-6690.9/(273.15+G55)-4.681*LN(273.15+G55)))*I55/100*0.2095</f>
        <v>238.023783061177</v>
      </c>
      <c r="L55" s="82" t="n">
        <f aca="false">K55/1.33322</f>
        <v>178.533012601954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9.07661052794531</v>
      </c>
      <c r="N55" s="121" t="n">
        <f aca="false">M55*31.25</f>
        <v>283.644078998291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5.876</v>
      </c>
      <c r="D56" s="0" t="n">
        <v>341.345</v>
      </c>
      <c r="E56" s="0" t="n">
        <v>27.41</v>
      </c>
      <c r="F56" s="0" t="n">
        <v>2719</v>
      </c>
      <c r="G56" s="0" t="n">
        <v>17.1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112.908763216203</v>
      </c>
      <c r="J56" s="122" t="n">
        <f aca="false">I56*20.9/100</f>
        <v>23.5979315121864</v>
      </c>
      <c r="K56" s="82" t="n">
        <f aca="false">($B$9-EXP(52.57-6690.9/(273.15+G56)-4.681*LN(273.15+G56)))*I56/100*0.2095</f>
        <v>234.994116868427</v>
      </c>
      <c r="L56" s="82" t="n">
        <f aca="false">K56/1.33322</f>
        <v>176.260569799753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8.9610796355798</v>
      </c>
      <c r="N56" s="121" t="n">
        <f aca="false">M56*31.25</f>
        <v>280.033738611869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6.043</v>
      </c>
      <c r="D57" s="0" t="n">
        <v>347.972</v>
      </c>
      <c r="E57" s="0" t="n">
        <v>27.2</v>
      </c>
      <c r="F57" s="0" t="n">
        <v>2718</v>
      </c>
      <c r="G57" s="0" t="n">
        <v>17.1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115.100677232547</v>
      </c>
      <c r="J57" s="122" t="n">
        <f aca="false">I57*20.9/100</f>
        <v>24.0560415416022</v>
      </c>
      <c r="K57" s="82" t="n">
        <f aca="false">($B$9-EXP(52.57-6690.9/(273.15+G57)-4.681*LN(273.15+G57)))*I57/100*0.2095</f>
        <v>239.556091367571</v>
      </c>
      <c r="L57" s="82" t="n">
        <f aca="false">K57/1.33322</f>
        <v>179.682341524708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9.13504235995388</v>
      </c>
      <c r="N57" s="121" t="n">
        <f aca="false">M57*31.25</f>
        <v>285.470073748559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6.21</v>
      </c>
      <c r="D58" s="0" t="n">
        <v>345.43</v>
      </c>
      <c r="E58" s="0" t="n">
        <v>27.28</v>
      </c>
      <c r="F58" s="0" t="n">
        <v>2717</v>
      </c>
      <c r="G58" s="0" t="n">
        <v>17.1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114.259724852592</v>
      </c>
      <c r="J58" s="122" t="n">
        <f aca="false">I58*20.9/100</f>
        <v>23.8802824941917</v>
      </c>
      <c r="K58" s="82" t="n">
        <f aca="false">($B$9-EXP(52.57-6690.9/(273.15+G58)-4.681*LN(273.15+G58)))*I58/100*0.2095</f>
        <v>237.80583871909</v>
      </c>
      <c r="L58" s="82" t="n">
        <f aca="false">K58/1.33322</f>
        <v>178.369540450256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9.06829961092496</v>
      </c>
      <c r="N58" s="121" t="n">
        <f aca="false">M58*31.25</f>
        <v>283.384362841405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6.377</v>
      </c>
      <c r="D59" s="0" t="n">
        <v>342.909</v>
      </c>
      <c r="E59" s="0" t="n">
        <v>27.36</v>
      </c>
      <c r="F59" s="0" t="n">
        <v>2718</v>
      </c>
      <c r="G59" s="0" t="n">
        <v>17.1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113.426097310863</v>
      </c>
      <c r="J59" s="122" t="n">
        <f aca="false">I59*20.9/100</f>
        <v>23.7060543379703</v>
      </c>
      <c r="K59" s="82" t="n">
        <f aca="false">($B$9-EXP(52.57-6690.9/(273.15+G59)-4.681*LN(273.15+G59)))*I59/100*0.2095</f>
        <v>236.070831068791</v>
      </c>
      <c r="L59" s="82" t="n">
        <f aca="false">K59/1.33322</f>
        <v>177.068174096392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9.00213820258907</v>
      </c>
      <c r="N59" s="121" t="n">
        <f aca="false">M59*31.25</f>
        <v>281.316818830908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6.544</v>
      </c>
      <c r="D60" s="0" t="n">
        <v>342.283</v>
      </c>
      <c r="E60" s="0" t="n">
        <v>27.38</v>
      </c>
      <c r="F60" s="0" t="n">
        <v>2721</v>
      </c>
      <c r="G60" s="0" t="n">
        <v>17.1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113.218825286853</v>
      </c>
      <c r="J60" s="122" t="n">
        <f aca="false">I60*20.9/100</f>
        <v>23.6627344849523</v>
      </c>
      <c r="K60" s="82" t="n">
        <f aca="false">($B$9-EXP(52.57-6690.9/(273.15+G60)-4.681*LN(273.15+G60)))*I60/100*0.2095</f>
        <v>235.639441114228</v>
      </c>
      <c r="L60" s="82" t="n">
        <f aca="false">K60/1.33322</f>
        <v>176.744604127022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8.98568791954221</v>
      </c>
      <c r="N60" s="121" t="n">
        <f aca="false">M60*31.25</f>
        <v>280.802747485694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6.694</v>
      </c>
      <c r="D61" s="0" t="n">
        <v>341.97</v>
      </c>
      <c r="E61" s="0" t="n">
        <v>27.39</v>
      </c>
      <c r="F61" s="0" t="n">
        <v>2718</v>
      </c>
      <c r="G61" s="0" t="n">
        <v>17.1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113.115358626632</v>
      </c>
      <c r="J61" s="122" t="n">
        <f aca="false">I61*20.9/100</f>
        <v>23.6411099529661</v>
      </c>
      <c r="K61" s="82" t="n">
        <f aca="false">($B$9-EXP(52.57-6690.9/(273.15+G61)-4.681*LN(273.15+G61)))*I61/100*0.2095</f>
        <v>235.424098604476</v>
      </c>
      <c r="L61" s="82" t="n">
        <f aca="false">K61/1.33322</f>
        <v>176.583083515456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8.97747621873654</v>
      </c>
      <c r="N61" s="121" t="n">
        <f aca="false">M61*31.25</f>
        <v>280.546131835517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6.861</v>
      </c>
      <c r="D62" s="0" t="n">
        <v>342.909</v>
      </c>
      <c r="E62" s="0" t="n">
        <v>27.36</v>
      </c>
      <c r="F62" s="0" t="n">
        <v>2719</v>
      </c>
      <c r="G62" s="0" t="n">
        <v>17.1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113.426097310863</v>
      </c>
      <c r="J62" s="122" t="n">
        <f aca="false">I62*20.9/100</f>
        <v>23.7060543379703</v>
      </c>
      <c r="K62" s="82" t="n">
        <f aca="false">($B$9-EXP(52.57-6690.9/(273.15+G62)-4.681*LN(273.15+G62)))*I62/100*0.2095</f>
        <v>236.070831068791</v>
      </c>
      <c r="L62" s="82" t="n">
        <f aca="false">K62/1.33322</f>
        <v>177.068174096392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9.00213820258907</v>
      </c>
      <c r="N62" s="121" t="n">
        <f aca="false">M62*31.25</f>
        <v>281.316818830908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7.028</v>
      </c>
      <c r="D63" s="0" t="n">
        <v>346.063</v>
      </c>
      <c r="E63" s="0" t="n">
        <v>27.26</v>
      </c>
      <c r="F63" s="0" t="n">
        <v>2720</v>
      </c>
      <c r="G63" s="0" t="n">
        <v>17.1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114.469273013799</v>
      </c>
      <c r="J63" s="122" t="n">
        <f aca="false">I63*20.9/100</f>
        <v>23.9240780598839</v>
      </c>
      <c r="K63" s="82" t="n">
        <f aca="false">($B$9-EXP(52.57-6690.9/(273.15+G63)-4.681*LN(273.15+G63)))*I63/100*0.2095</f>
        <v>238.241965939701</v>
      </c>
      <c r="L63" s="82" t="n">
        <f aca="false">K63/1.33322</f>
        <v>178.696663671188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9.08493054112536</v>
      </c>
      <c r="N63" s="121" t="n">
        <f aca="false">M63*31.25</f>
        <v>283.904079410167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7.195</v>
      </c>
      <c r="D64" s="0" t="n">
        <v>344.167</v>
      </c>
      <c r="E64" s="0" t="n">
        <v>27.32</v>
      </c>
      <c r="F64" s="0" t="n">
        <v>2717</v>
      </c>
      <c r="G64" s="0" t="n">
        <v>17.1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113.842000632963</v>
      </c>
      <c r="J64" s="122" t="n">
        <f aca="false">I64*20.9/100</f>
        <v>23.7929781322893</v>
      </c>
      <c r="K64" s="82" t="n">
        <f aca="false">($B$9-EXP(52.57-6690.9/(273.15+G64)-4.681*LN(273.15+G64)))*I64/100*0.2095</f>
        <v>236.936440000248</v>
      </c>
      <c r="L64" s="82" t="n">
        <f aca="false">K64/1.33322</f>
        <v>177.717435982244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9.03514664838088</v>
      </c>
      <c r="N64" s="121" t="n">
        <f aca="false">M64*31.25</f>
        <v>282.348332761903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7.362</v>
      </c>
      <c r="D65" s="0" t="n">
        <v>344.414</v>
      </c>
      <c r="E65" s="0" t="n">
        <v>27.23</v>
      </c>
      <c r="F65" s="0" t="n">
        <v>2715</v>
      </c>
      <c r="G65" s="0" t="n">
        <v>17.3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114.397760412169</v>
      </c>
      <c r="J65" s="122" t="n">
        <f aca="false">I65*20.9/100</f>
        <v>23.9091319261434</v>
      </c>
      <c r="K65" s="82" t="n">
        <f aca="false">($B$9-EXP(52.57-6690.9/(273.15+G65)-4.681*LN(273.15+G65)))*I65/100*0.2095</f>
        <v>238.033481193951</v>
      </c>
      <c r="L65" s="82" t="n">
        <f aca="false">K65/1.33322</f>
        <v>178.540286819843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9.04477110657146</v>
      </c>
      <c r="N65" s="121" t="n">
        <f aca="false">M65*31.25</f>
        <v>282.649097080358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7.529</v>
      </c>
      <c r="D66" s="0" t="n">
        <v>346.315</v>
      </c>
      <c r="E66" s="0" t="n">
        <v>27.17</v>
      </c>
      <c r="F66" s="0" t="n">
        <v>2719</v>
      </c>
      <c r="G66" s="0" t="n">
        <v>17.3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115.029174801188</v>
      </c>
      <c r="J66" s="122" t="n">
        <f aca="false">I66*20.9/100</f>
        <v>24.0410975334483</v>
      </c>
      <c r="K66" s="82" t="n">
        <f aca="false">($B$9-EXP(52.57-6690.9/(273.15+G66)-4.681*LN(273.15+G66)))*I66/100*0.2095</f>
        <v>239.347298567233</v>
      </c>
      <c r="L66" s="82" t="n">
        <f aca="false">K66/1.33322</f>
        <v>179.525733612782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9.09469340051755</v>
      </c>
      <c r="N66" s="121" t="n">
        <f aca="false">M66*31.25</f>
        <v>284.209168766173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7.695</v>
      </c>
      <c r="D67" s="0" t="n">
        <v>341.273</v>
      </c>
      <c r="E67" s="0" t="n">
        <v>27.33</v>
      </c>
      <c r="F67" s="0" t="n">
        <v>2716</v>
      </c>
      <c r="G67" s="0" t="n">
        <v>17.3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113.354577151504</v>
      </c>
      <c r="J67" s="122" t="n">
        <f aca="false">I67*20.9/100</f>
        <v>23.6911066246643</v>
      </c>
      <c r="K67" s="82" t="n">
        <f aca="false">($B$9-EXP(52.57-6690.9/(273.15+G67)-4.681*LN(273.15+G67)))*I67/100*0.2095</f>
        <v>235.862874512798</v>
      </c>
      <c r="L67" s="82" t="n">
        <f aca="false">K67/1.33322</f>
        <v>176.912193421039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8.96229262289369</v>
      </c>
      <c r="N67" s="121" t="n">
        <f aca="false">M67*31.25</f>
        <v>280.071644465428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7.862</v>
      </c>
      <c r="D68" s="0" t="n">
        <v>339.405</v>
      </c>
      <c r="E68" s="0" t="n">
        <v>27.39</v>
      </c>
      <c r="F68" s="0" t="n">
        <v>2716</v>
      </c>
      <c r="G68" s="0" t="n">
        <v>17.3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112.734114986528</v>
      </c>
      <c r="J68" s="122" t="n">
        <f aca="false">I68*20.9/100</f>
        <v>23.5614300321843</v>
      </c>
      <c r="K68" s="82" t="n">
        <f aca="false">($B$9-EXP(52.57-6690.9/(273.15+G68)-4.681*LN(273.15+G68)))*I68/100*0.2095</f>
        <v>234.57184601236</v>
      </c>
      <c r="L68" s="82" t="n">
        <f aca="false">K68/1.33322</f>
        <v>175.943839735648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8.91323625813378</v>
      </c>
      <c r="N68" s="121" t="n">
        <f aca="false">M68*31.25</f>
        <v>278.538633066681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8.029</v>
      </c>
      <c r="D69" s="0" t="n">
        <v>345.363</v>
      </c>
      <c r="E69" s="0" t="n">
        <v>27.2</v>
      </c>
      <c r="F69" s="0" t="n">
        <v>2717</v>
      </c>
      <c r="G69" s="0" t="n">
        <v>17.3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114.712948404564</v>
      </c>
      <c r="J69" s="122" t="n">
        <f aca="false">I69*20.9/100</f>
        <v>23.9750062165539</v>
      </c>
      <c r="K69" s="82" t="n">
        <f aca="false">($B$9-EXP(52.57-6690.9/(273.15+G69)-4.681*LN(273.15+G69)))*I69/100*0.2095</f>
        <v>238.689309549243</v>
      </c>
      <c r="L69" s="82" t="n">
        <f aca="false">K69/1.33322</f>
        <v>179.032199898924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9.06969120322788</v>
      </c>
      <c r="N69" s="121" t="n">
        <f aca="false">M69*31.25</f>
        <v>283.427850100871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8.196</v>
      </c>
      <c r="D70" s="0" t="n">
        <v>345.997</v>
      </c>
      <c r="E70" s="0" t="n">
        <v>27.18</v>
      </c>
      <c r="F70" s="0" t="n">
        <v>2716</v>
      </c>
      <c r="G70" s="0" t="n">
        <v>17.3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114.923650352232</v>
      </c>
      <c r="J70" s="122" t="n">
        <f aca="false">I70*20.9/100</f>
        <v>24.0190429236166</v>
      </c>
      <c r="K70" s="82" t="n">
        <f aca="false">($B$9-EXP(52.57-6690.9/(273.15+G70)-4.681*LN(273.15+G70)))*I70/100*0.2095</f>
        <v>239.127728255318</v>
      </c>
      <c r="L70" s="82" t="n">
        <f aca="false">K70/1.33322</f>
        <v>179.361041880049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9.08635019096945</v>
      </c>
      <c r="N70" s="121" t="n">
        <f aca="false">M70*31.25</f>
        <v>283.948443467795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8.363</v>
      </c>
      <c r="D71" s="0" t="n">
        <v>340.961</v>
      </c>
      <c r="E71" s="0" t="n">
        <v>27.34</v>
      </c>
      <c r="F71" s="0" t="n">
        <v>2710</v>
      </c>
      <c r="G71" s="0" t="n">
        <v>17.3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113.250884516621</v>
      </c>
      <c r="J71" s="122" t="n">
        <f aca="false">I71*20.9/100</f>
        <v>23.6694348639737</v>
      </c>
      <c r="K71" s="82" t="n">
        <f aca="false">($B$9-EXP(52.57-6690.9/(273.15+G71)-4.681*LN(273.15+G71)))*I71/100*0.2095</f>
        <v>235.64711575348</v>
      </c>
      <c r="L71" s="82" t="n">
        <f aca="false">K71/1.33322</f>
        <v>176.75036059576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8.95409424431902</v>
      </c>
      <c r="N71" s="121" t="n">
        <f aca="false">M71*31.25</f>
        <v>279.815445134969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8.53</v>
      </c>
      <c r="D72" s="0" t="n">
        <v>344.414</v>
      </c>
      <c r="E72" s="0" t="n">
        <v>27.23</v>
      </c>
      <c r="F72" s="0" t="n">
        <v>2710</v>
      </c>
      <c r="G72" s="0" t="n">
        <v>17.3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114.397760412169</v>
      </c>
      <c r="J72" s="122" t="n">
        <f aca="false">I72*20.9/100</f>
        <v>23.9091319261434</v>
      </c>
      <c r="K72" s="82" t="n">
        <f aca="false">($B$9-EXP(52.57-6690.9/(273.15+G72)-4.681*LN(273.15+G72)))*I72/100*0.2095</f>
        <v>238.033481193951</v>
      </c>
      <c r="L72" s="82" t="n">
        <f aca="false">K72/1.33322</f>
        <v>178.540286819843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9.04477110657146</v>
      </c>
      <c r="N72" s="121" t="n">
        <f aca="false">M72*31.25</f>
        <v>282.649097080358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8.697</v>
      </c>
      <c r="D73" s="0" t="n">
        <v>345.046</v>
      </c>
      <c r="E73" s="0" t="n">
        <v>27.21</v>
      </c>
      <c r="F73" s="0" t="n">
        <v>2708</v>
      </c>
      <c r="G73" s="0" t="n">
        <v>17.3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114.607770579392</v>
      </c>
      <c r="J73" s="122" t="n">
        <f aca="false">I73*20.9/100</f>
        <v>23.9530240510929</v>
      </c>
      <c r="K73" s="82" t="n">
        <f aca="false">($B$9-EXP(52.57-6690.9/(273.15+G73)-4.681*LN(273.15+G73)))*I73/100*0.2095</f>
        <v>238.4704604758</v>
      </c>
      <c r="L73" s="82" t="n">
        <f aca="false">K73/1.33322</f>
        <v>178.868049141027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9.06137539922315</v>
      </c>
      <c r="N73" s="121" t="n">
        <f aca="false">M73*31.25</f>
        <v>283.167981225723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8.864</v>
      </c>
      <c r="D74" s="0" t="n">
        <v>343.468</v>
      </c>
      <c r="E74" s="0" t="n">
        <v>27.26</v>
      </c>
      <c r="F74" s="0" t="n">
        <v>2710</v>
      </c>
      <c r="G74" s="0" t="n">
        <v>17.3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114.083606434289</v>
      </c>
      <c r="J74" s="122" t="n">
        <f aca="false">I74*20.9/100</f>
        <v>23.8434737447665</v>
      </c>
      <c r="K74" s="82" t="n">
        <f aca="false">($B$9-EXP(52.57-6690.9/(273.15+G74)-4.681*LN(273.15+G74)))*I74/100*0.2095</f>
        <v>237.379804367444</v>
      </c>
      <c r="L74" s="82" t="n">
        <f aca="false">K74/1.33322</f>
        <v>178.049987524522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9.01993276347884</v>
      </c>
      <c r="N74" s="121" t="n">
        <f aca="false">M74*31.25</f>
        <v>281.872898858714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9.031</v>
      </c>
      <c r="D75" s="0" t="n">
        <v>343.468</v>
      </c>
      <c r="E75" s="0" t="n">
        <v>27.26</v>
      </c>
      <c r="F75" s="0" t="n">
        <v>2708</v>
      </c>
      <c r="G75" s="0" t="n">
        <v>17.3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114.083606434289</v>
      </c>
      <c r="J75" s="122" t="n">
        <f aca="false">I75*20.9/100</f>
        <v>23.8434737447665</v>
      </c>
      <c r="K75" s="82" t="n">
        <f aca="false">($B$9-EXP(52.57-6690.9/(273.15+G75)-4.681*LN(273.15+G75)))*I75/100*0.2095</f>
        <v>237.379804367444</v>
      </c>
      <c r="L75" s="82" t="n">
        <f aca="false">K75/1.33322</f>
        <v>178.049987524522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9.01993276347884</v>
      </c>
      <c r="N75" s="121" t="n">
        <f aca="false">M75*31.25</f>
        <v>281.872898858714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9.198</v>
      </c>
      <c r="D76" s="0" t="n">
        <v>344.73</v>
      </c>
      <c r="E76" s="0" t="n">
        <v>27.22</v>
      </c>
      <c r="F76" s="0" t="n">
        <v>2702</v>
      </c>
      <c r="G76" s="0" t="n">
        <v>17.3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114.502707969454</v>
      </c>
      <c r="J76" s="122" t="n">
        <f aca="false">I76*20.9/100</f>
        <v>23.931065965616</v>
      </c>
      <c r="K76" s="82" t="n">
        <f aca="false">($B$9-EXP(52.57-6690.9/(273.15+G76)-4.681*LN(273.15+G76)))*I76/100*0.2095</f>
        <v>238.2518511368</v>
      </c>
      <c r="L76" s="82" t="n">
        <f aca="false">K76/1.33322</f>
        <v>178.704078199247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9.05306870462247</v>
      </c>
      <c r="N76" s="121" t="n">
        <f aca="false">M76*31.25</f>
        <v>282.908397019452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9.364</v>
      </c>
      <c r="D77" s="0" t="n">
        <v>343.468</v>
      </c>
      <c r="E77" s="0" t="n">
        <v>27.26</v>
      </c>
      <c r="F77" s="0" t="n">
        <v>2708</v>
      </c>
      <c r="G77" s="0" t="n">
        <v>17.3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114.083606434289</v>
      </c>
      <c r="J77" s="122" t="n">
        <f aca="false">I77*20.9/100</f>
        <v>23.8434737447665</v>
      </c>
      <c r="K77" s="82" t="n">
        <f aca="false">($B$9-EXP(52.57-6690.9/(273.15+G77)-4.681*LN(273.15+G77)))*I77/100*0.2095</f>
        <v>237.379804367444</v>
      </c>
      <c r="L77" s="82" t="n">
        <f aca="false">K77/1.33322</f>
        <v>178.049987524522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9.01993276347884</v>
      </c>
      <c r="N77" s="121" t="n">
        <f aca="false">M77*31.25</f>
        <v>281.872898858714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9.531</v>
      </c>
      <c r="D78" s="0" t="n">
        <v>344.098</v>
      </c>
      <c r="E78" s="0" t="n">
        <v>27.24</v>
      </c>
      <c r="F78" s="0" t="n">
        <v>2704</v>
      </c>
      <c r="G78" s="0" t="n">
        <v>17.3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114.292927745214</v>
      </c>
      <c r="J78" s="122" t="n">
        <f aca="false">I78*20.9/100</f>
        <v>23.8872218987498</v>
      </c>
      <c r="K78" s="82" t="n">
        <f aca="false">($B$9-EXP(52.57-6690.9/(273.15+G78)-4.681*LN(273.15+G78)))*I78/100*0.2095</f>
        <v>237.815350309497</v>
      </c>
      <c r="L78" s="82" t="n">
        <f aca="false">K78/1.33322</f>
        <v>178.376674749477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9.03648259223617</v>
      </c>
      <c r="N78" s="121" t="n">
        <f aca="false">M78*31.25</f>
        <v>282.39008100738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9.698</v>
      </c>
      <c r="D79" s="0" t="n">
        <v>342.839</v>
      </c>
      <c r="E79" s="0" t="n">
        <v>27.28</v>
      </c>
      <c r="F79" s="0" t="n">
        <v>2703</v>
      </c>
      <c r="G79" s="0" t="n">
        <v>17.3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113.874742743247</v>
      </c>
      <c r="J79" s="122" t="n">
        <f aca="false">I79*20.9/100</f>
        <v>23.7998212333387</v>
      </c>
      <c r="K79" s="82" t="n">
        <f aca="false">($B$9-EXP(52.57-6690.9/(273.15+G79)-4.681*LN(273.15+G79)))*I79/100*0.2095</f>
        <v>236.945210619326</v>
      </c>
      <c r="L79" s="82" t="n">
        <f aca="false">K79/1.33322</f>
        <v>177.724014505728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9.00341911608625</v>
      </c>
      <c r="N79" s="121" t="n">
        <f aca="false">M79*31.25</f>
        <v>281.356847377695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9.865</v>
      </c>
      <c r="D80" s="0" t="n">
        <v>343.783</v>
      </c>
      <c r="E80" s="0" t="n">
        <v>27.25</v>
      </c>
      <c r="F80" s="0" t="n">
        <v>2701</v>
      </c>
      <c r="G80" s="0" t="n">
        <v>17.3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114.188209806523</v>
      </c>
      <c r="J80" s="122" t="n">
        <f aca="false">I80*20.9/100</f>
        <v>23.8653358495634</v>
      </c>
      <c r="K80" s="82" t="n">
        <f aca="false">($B$9-EXP(52.57-6690.9/(273.15+G80)-4.681*LN(273.15+G80)))*I80/100*0.2095</f>
        <v>237.597458146222</v>
      </c>
      <c r="L80" s="82" t="n">
        <f aca="false">K80/1.33322</f>
        <v>178.213241735214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9.02820314880303</v>
      </c>
      <c r="N80" s="121" t="n">
        <f aca="false">M80*31.25</f>
        <v>282.131348400095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10.032</v>
      </c>
      <c r="D81" s="0" t="n">
        <v>343.468</v>
      </c>
      <c r="E81" s="0" t="n">
        <v>27.26</v>
      </c>
      <c r="F81" s="0" t="n">
        <v>2701</v>
      </c>
      <c r="G81" s="0" t="n">
        <v>17.3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114.083606434289</v>
      </c>
      <c r="J81" s="122" t="n">
        <f aca="false">I81*20.9/100</f>
        <v>23.8434737447665</v>
      </c>
      <c r="K81" s="82" t="n">
        <f aca="false">($B$9-EXP(52.57-6690.9/(273.15+G81)-4.681*LN(273.15+G81)))*I81/100*0.2095</f>
        <v>237.379804367444</v>
      </c>
      <c r="L81" s="82" t="n">
        <f aca="false">K81/1.33322</f>
        <v>178.049987524522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9.01993276347884</v>
      </c>
      <c r="N81" s="121" t="n">
        <f aca="false">M81*31.25</f>
        <v>281.872898858714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2013-09-24T16:52:21.00Z</dcterms:modified>
  <cp:revision>0</cp:revision>
</cp:coreProperties>
</file>