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1" firstSheet="0" showHorizontalScroll="true" showSheetTabs="true" showVerticalScroll="true" tabRatio="600" windowHeight="8192" windowWidth="16384" xWindow="0" yWindow="0"/>
  </bookViews>
  <sheets>
    <sheet name="convers.+compens." sheetId="1" state="visible" r:id="rId2"/>
    <sheet name="Recalculate Fibox values" sheetId="2" state="visible" r:id="rId3"/>
    <sheet name="Tabelle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<sst xmlns="http://schemas.openxmlformats.org/spreadsheetml/2006/main" count="391" uniqueCount="364">
  <si>
    <t>file name: PSt1_Eq4_Sal</t>
  </si>
  <si>
    <t>author: Dr. Christian Huber</t>
  </si>
  <si>
    <t>programm for temperature compensated oxygen calculation of membrane PSt1</t>
  </si>
  <si>
    <t>Fit of the calibration curve is optimized between 0 and 250 % air-saturation (0 and 388 Torr)</t>
  </si>
  <si>
    <t>enter your values here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</si>
  <si>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0,T0</t>
    </r>
  </si>
  <si>
    <t>phase angle of cal 0 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</si>
  <si>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100,T100</t>
    </r>
  </si>
  <si>
    <t>phase angle of cal 100 (water-vapor saturated air)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</si>
  <si>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m,Tm</t>
    </r>
  </si>
  <si>
    <t>measured phase angle</t>
  </si>
  <si>
    <r>
      <t xml:space="preserve">input of T</t>
    </r>
    <r>
      <rPr>
        <rFont val="Arial"/>
        <family val="2"/>
        <sz val="10"/>
        <vertAlign val="subscript"/>
      </rPr>
      <t xml:space="preserve">0</t>
    </r>
  </si>
  <si>
    <t>temperature of cal 0 </t>
  </si>
  <si>
    <r>
      <t xml:space="preserve">input of  T</t>
    </r>
    <r>
      <rPr>
        <rFont val="Arial"/>
        <family val="2"/>
        <sz val="10"/>
        <vertAlign val="subscript"/>
      </rPr>
      <t xml:space="preserve">100</t>
    </r>
  </si>
  <si>
    <t>temperatur of cal100</t>
  </si>
  <si>
    <r>
      <t xml:space="preserve">input of T</t>
    </r>
    <r>
      <rPr>
        <rFont val="Arial"/>
        <family val="2"/>
        <sz val="10"/>
        <vertAlign val="subscript"/>
      </rPr>
      <t xml:space="preserve">m</t>
    </r>
  </si>
  <si>
    <t>temperature at measurement</t>
  </si>
  <si>
    <r>
      <t xml:space="preserve">air pressure p</t>
    </r>
    <r>
      <rPr>
        <rFont val="Arial"/>
        <family val="2"/>
        <sz val="10"/>
        <vertAlign val="subscript"/>
      </rPr>
      <t xml:space="preserve">atm</t>
    </r>
  </si>
  <si>
    <t>air pressure</t>
  </si>
  <si>
    <t>Salinity</t>
  </si>
  <si>
    <t>Results of calculation + compensation</t>
  </si>
  <si>
    <t>[%] air saturation</t>
  </si>
  <si>
    <t>%</t>
  </si>
  <si>
    <r>
      <t xml:space="preserve">[%] O</t>
    </r>
    <r>
      <rPr>
        <rFont val="Arial"/>
        <family val="2"/>
        <b val="true"/>
        <sz val="14"/>
        <vertAlign val="subscript"/>
      </rPr>
      <t xml:space="preserve">2</t>
    </r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</si>
  <si>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[hPa]</t>
    </r>
  </si>
  <si>
    <t>hPa</t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</si>
  <si>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[Torr]</t>
    </r>
  </si>
  <si>
    <t>Torr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</si>
  <si>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[mg/L]</t>
    </r>
  </si>
  <si>
    <t>mg/L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</si>
  <si>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[ppm]</t>
    </r>
  </si>
  <si>
    <t>ppm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</si>
  <si>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[µmol/L]</t>
    </r>
  </si>
  <si>
    <t>µmol/L</t>
  </si>
  <si>
    <t>Internal calculated parameter (DO NOT CHANGE !!)</t>
  </si>
  <si>
    <t>f1</t>
  </si>
  <si>
    <r>
      <t xml:space="preserve">DF</t>
    </r>
    <r>
      <rPr>
        <rFont val="Arial"/>
        <family val="2"/>
        <b val="true"/>
        <sz val="10"/>
      </rPr>
      <t xml:space="preserve">/K</t>
    </r>
  </si>
  <si>
    <r>
      <t xml:space="preserve">D</t>
    </r>
    <r>
      <rPr>
        <rFont val="Arial"/>
        <family val="2"/>
        <b val="true"/>
        <sz val="10"/>
      </rP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/K</t>
    </r>
  </si>
  <si>
    <t>m</t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</si>
  <si>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</si>
  <si>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0,Tm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</si>
  <si>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100,T100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</si>
  <si>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m,Tm</t>
    </r>
    <r>
      <rPr>
        <rFont val="Arial"/>
        <family val="2"/>
        <b val="true"/>
        <sz val="10"/>
      </rPr>
      <t xml:space="preserve">)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</si>
  <si>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SV,T100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</si>
  <si>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,T</t>
    </r>
    <r>
      <rPr>
        <rFont val="Arial"/>
        <family val="2"/>
        <b val="true"/>
        <sz val="10"/>
        <vertAlign val="subscript"/>
      </rPr>
      <t xml:space="preserve">m</t>
    </r>
  </si>
  <si>
    <t>A</t>
  </si>
  <si>
    <t>B</t>
  </si>
  <si>
    <t>C</t>
  </si>
  <si>
    <t>a</t>
  </si>
  <si>
    <t>b</t>
  </si>
  <si>
    <t>c</t>
  </si>
  <si>
    <t>Chlorinity</t>
  </si>
  <si>
    <t>Insert your calibration values</t>
  </si>
  <si>
    <t>cal0</t>
  </si>
  <si>
    <t>°</t>
  </si>
  <si>
    <t>T0</t>
  </si>
  <si>
    <t>°C</t>
  </si>
  <si>
    <t>cal100</t>
  </si>
  <si>
    <t>T100</t>
  </si>
  <si>
    <t>air pressure </t>
  </si>
  <si>
    <t>mbar</t>
  </si>
  <si>
    <r>
      <t xml:space="preserve">°/</t>
    </r>
    <r>
      <rPr>
        <rFont val="Arial"/>
        <family val="2"/>
        <b val="true"/>
        <sz val="10"/>
        <vertAlign val="subscript"/>
      </rPr>
      <t xml:space="preserve">°°</t>
    </r>
  </si>
  <si>
    <t>INSERT YOUR RESPECTIVE DATA</t>
  </si>
  <si>
    <t>chamber volume [L]</t>
  </si>
  <si>
    <t>FW alga [g]</t>
  </si>
  <si>
    <t>Chl a Thallus-1</t>
  </si>
  <si>
    <t>Insert the data you get from the Ascii File recorded with the OxyView TX3-V5.31.exe software </t>
  </si>
  <si>
    <t>The oxygen contents are calculated automatically from the raw data</t>
  </si>
  <si>
    <t>date</t>
  </si>
  <si>
    <t> time/hh:mm:ss</t>
  </si>
  <si>
    <t> logtime/min</t>
  </si>
  <si>
    <t> oxygen/% airsatur.</t>
  </si>
  <si>
    <t> phase/°</t>
  </si>
  <si>
    <t> amp</t>
  </si>
  <si>
    <t> temp/°C</t>
  </si>
  <si>
    <t>% air-sat.</t>
  </si>
  <si>
    <t>% oxygen</t>
  </si>
  <si>
    <t>pO2 (hPa)</t>
  </si>
  <si>
    <t>pO2 (Torr)</t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</si>
  <si>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[mg/L]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</si>
  <si>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</si>
  <si>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10 min]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</si>
  <si>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</si>
  <si>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</si>
  <si>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 gFW]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</si>
  <si>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 g Chl a]</t>
    </r>
  </si>
  <si>
    <t>   15:10:34</t>
  </si>
  <si>
    <t>   15:10:46</t>
  </si>
  <si>
    <t>   15:10:56</t>
  </si>
  <si>
    <t>change data input according to column N</t>
  </si>
  <si>
    <t>   15:11:06</t>
  </si>
  <si>
    <t>   15:11:16</t>
  </si>
  <si>
    <t>   15:11:26</t>
  </si>
  <si>
    <t>   15:11:36</t>
  </si>
  <si>
    <t>   15:11:46</t>
  </si>
  <si>
    <t>   15:11:56</t>
  </si>
  <si>
    <t>   15:12:06</t>
  </si>
  <si>
    <t>   15:12:16</t>
  </si>
  <si>
    <t>   15:12:26</t>
  </si>
  <si>
    <t>   15:12:36</t>
  </si>
  <si>
    <t>   15:12:46</t>
  </si>
  <si>
    <t>   15:12:56</t>
  </si>
  <si>
    <t>   15:13:06</t>
  </si>
  <si>
    <t>   15:13:16</t>
  </si>
  <si>
    <t>   15:13:26</t>
  </si>
  <si>
    <t>   15:13:36</t>
  </si>
  <si>
    <t>   15:13:46</t>
  </si>
  <si>
    <t>   15:13:56</t>
  </si>
  <si>
    <t>   15:14:06</t>
  </si>
  <si>
    <t>   15:14:16</t>
  </si>
  <si>
    <t>regression formula</t>
  </si>
  <si>
    <t>time</t>
  </si>
  <si>
    <t>   15:14:26</t>
  </si>
  <si>
    <t>value for T=26 min.</t>
  </si>
  <si>
    <t>T11</t>
  </si>
  <si>
    <t>   15:14:36</t>
  </si>
  <si>
    <t>value for T=1 min.</t>
  </si>
  <si>
    <t>T1</t>
  </si>
  <si>
    <t>   15:14:46</t>
  </si>
  <si>
    <t>difference between T25 and T1</t>
  </si>
  <si>
    <t>10minutes</t>
  </si>
  <si>
    <t>   15:14:56</t>
  </si>
  <si>
    <t>calculate from regression curve values for 10 minutes of photosynthesis or respiration</t>
  </si>
  <si>
    <t>   15:15:06</t>
  </si>
  <si>
    <t>   15:15:16</t>
  </si>
  <si>
    <t>   15:15:26</t>
  </si>
  <si>
    <t>   15:15:36</t>
  </si>
  <si>
    <t>   15:15:47</t>
  </si>
  <si>
    <t>   15:15:57</t>
  </si>
  <si>
    <t>   15:16:07</t>
  </si>
  <si>
    <t>   15:16:17</t>
  </si>
  <si>
    <t>   15:16:27</t>
  </si>
  <si>
    <t>   15:16:37</t>
  </si>
  <si>
    <t>   15:16:47</t>
  </si>
  <si>
    <t>   15:16:57</t>
  </si>
  <si>
    <t>   15:17:06</t>
  </si>
  <si>
    <t>   15:17:16</t>
  </si>
  <si>
    <t>   15:17:26</t>
  </si>
  <si>
    <t>   15:17:36</t>
  </si>
  <si>
    <t>   15:17:46</t>
  </si>
  <si>
    <t>   15:17:56</t>
  </si>
  <si>
    <t>   15:18:06</t>
  </si>
  <si>
    <t>   15:18:16</t>
  </si>
  <si>
    <t>   15:18:26</t>
  </si>
  <si>
    <t>   15:18:36</t>
  </si>
  <si>
    <t>   15:18:46</t>
  </si>
  <si>
    <t>   15:18:56</t>
  </si>
  <si>
    <t>   15:19:06</t>
  </si>
  <si>
    <t>   15:19:16</t>
  </si>
  <si>
    <t>   15:19:26</t>
  </si>
  <si>
    <t>   15:19:36</t>
  </si>
  <si>
    <t>   15:19:46</t>
  </si>
  <si>
    <t>   15:19:56</t>
  </si>
  <si>
    <t>   15:20:06</t>
  </si>
  <si>
    <t>   15:20:16</t>
  </si>
  <si>
    <t>   15:20:26</t>
  </si>
  <si>
    <t>   15:20:36</t>
  </si>
  <si>
    <t>   15:20:46</t>
  </si>
  <si>
    <t>   15:20:56</t>
  </si>
  <si>
    <t>   15:21:06</t>
  </si>
  <si>
    <t>   15:21:16</t>
  </si>
  <si>
    <t>   15:21:26</t>
  </si>
  <si>
    <t>   15:21:36</t>
  </si>
  <si>
    <t>   15:21:46</t>
  </si>
  <si>
    <t>   15:21:56</t>
  </si>
  <si>
    <t>   15:22:06</t>
  </si>
  <si>
    <t>   15:22:16</t>
  </si>
  <si>
    <t>   15:22:26</t>
  </si>
  <si>
    <t>   15:22:36</t>
  </si>
  <si>
    <t>   15:22:46</t>
  </si>
  <si>
    <t>   15:22:56</t>
  </si>
  <si>
    <t>   15:23:06</t>
  </si>
  <si>
    <t>   15:23:16</t>
  </si>
  <si>
    <t>   15:23:26</t>
  </si>
  <si>
    <t>   15:23:36</t>
  </si>
  <si>
    <t>   15:23:46</t>
  </si>
  <si>
    <t>   15:23:56</t>
  </si>
  <si>
    <t>   15:24:06</t>
  </si>
  <si>
    <t>   15:24:16</t>
  </si>
  <si>
    <t>   15:24:26</t>
  </si>
  <si>
    <t>   15:24:36</t>
  </si>
  <si>
    <t>   15:24:46</t>
  </si>
  <si>
    <t>   15:24:56</t>
  </si>
  <si>
    <t>   15:25:06</t>
  </si>
  <si>
    <t>   15:25:16</t>
  </si>
  <si>
    <t>   15:25:26</t>
  </si>
  <si>
    <t>   15:25:36</t>
  </si>
  <si>
    <t>   15:25:46</t>
  </si>
  <si>
    <t>   15:25:56</t>
  </si>
  <si>
    <t>   15:26:06</t>
  </si>
  <si>
    <t>   15:26:16</t>
  </si>
  <si>
    <t>   15:26:26</t>
  </si>
  <si>
    <t>   15:26:36</t>
  </si>
  <si>
    <t>   15:26:46</t>
  </si>
  <si>
    <t>   15:26:56</t>
  </si>
  <si>
    <t>   15:27:06</t>
  </si>
  <si>
    <t>   15:27:16</t>
  </si>
  <si>
    <t>   15:27:26</t>
  </si>
  <si>
    <t>   15:27:37</t>
  </si>
  <si>
    <t>   15:27:47</t>
  </si>
  <si>
    <t>   15:27:57</t>
  </si>
  <si>
    <t>   15:28:07</t>
  </si>
  <si>
    <t>   15:28:17</t>
  </si>
  <si>
    <t>   15:28:27</t>
  </si>
  <si>
    <t>   15:28:37</t>
  </si>
  <si>
    <t>   15:28:46</t>
  </si>
  <si>
    <t>   15:28:56</t>
  </si>
  <si>
    <t>   15:29:06</t>
  </si>
  <si>
    <t>   15:29:16</t>
  </si>
  <si>
    <t>   15:29:26</t>
  </si>
  <si>
    <t>   15:29:36</t>
  </si>
  <si>
    <t>   15:29:46</t>
  </si>
  <si>
    <t>   15:29:56</t>
  </si>
  <si>
    <t>   15:30:06</t>
  </si>
  <si>
    <t>   15:30:16</t>
  </si>
  <si>
    <t>   15:30:26</t>
  </si>
  <si>
    <t>   15:30:36</t>
  </si>
  <si>
    <t>   15:30:46</t>
  </si>
  <si>
    <t>   15:30:56</t>
  </si>
  <si>
    <t>   15:31:06</t>
  </si>
  <si>
    <t>   15:31:16</t>
  </si>
  <si>
    <t>   15:31:26</t>
  </si>
  <si>
    <t>   15:31:36</t>
  </si>
  <si>
    <t>   15:31:46</t>
  </si>
  <si>
    <t>   15:31:56</t>
  </si>
  <si>
    <t>   15:32:06</t>
  </si>
  <si>
    <t>   15:32:16</t>
  </si>
  <si>
    <t>   15:32:26</t>
  </si>
  <si>
    <t>   15:32:36</t>
  </si>
  <si>
    <t>   15:32:46</t>
  </si>
  <si>
    <t>   15:32:56</t>
  </si>
  <si>
    <t>   15:33:06</t>
  </si>
  <si>
    <t>   15:33:16</t>
  </si>
  <si>
    <t>   15:33:26</t>
  </si>
  <si>
    <t>   15:33:36</t>
  </si>
  <si>
    <t>   15:33:46</t>
  </si>
  <si>
    <t>   15:33:56</t>
  </si>
  <si>
    <t>   15:34:06</t>
  </si>
  <si>
    <t>   15:34:16</t>
  </si>
  <si>
    <t>   15:34:26</t>
  </si>
  <si>
    <t>   15:34:36</t>
  </si>
  <si>
    <t>   15:34:46</t>
  </si>
  <si>
    <t>   15:34:56</t>
  </si>
  <si>
    <t>   15:35:06</t>
  </si>
  <si>
    <t>   15:35:16</t>
  </si>
  <si>
    <t>   15:35:26</t>
  </si>
  <si>
    <t>   15:35:36</t>
  </si>
  <si>
    <t>   15:35:46</t>
  </si>
  <si>
    <t>   15:35:56</t>
  </si>
  <si>
    <t>   15:36:06</t>
  </si>
  <si>
    <t>   15:36:16</t>
  </si>
  <si>
    <t>   15:36:26</t>
  </si>
  <si>
    <t>   15:36:36</t>
  </si>
  <si>
    <t>   15:36:46</t>
  </si>
  <si>
    <t>   15:36:56</t>
  </si>
  <si>
    <t>   15:37:06</t>
  </si>
  <si>
    <t>   15:37:16</t>
  </si>
  <si>
    <t>   15:37:26</t>
  </si>
  <si>
    <t>   15:37:36</t>
  </si>
  <si>
    <t>   15:37:46</t>
  </si>
  <si>
    <t>   15:37:56</t>
  </si>
  <si>
    <t>   15:38:06</t>
  </si>
  <si>
    <t>   15:38:16</t>
  </si>
  <si>
    <t>   15:38:26</t>
  </si>
  <si>
    <t>   15:38:36</t>
  </si>
  <si>
    <t>   15:38:46</t>
  </si>
  <si>
    <t>   15:38:56</t>
  </si>
  <si>
    <t>   15:39:07</t>
  </si>
  <si>
    <t>   15:39:17</t>
  </si>
  <si>
    <t>   15:39:27</t>
  </si>
  <si>
    <t>   15:39:37</t>
  </si>
  <si>
    <t>   15:39:47</t>
  </si>
  <si>
    <t>   15:39:57</t>
  </si>
  <si>
    <t>   15:40:07</t>
  </si>
  <si>
    <t>   15:40:17</t>
  </si>
  <si>
    <t>   15:40:26</t>
  </si>
  <si>
    <t>   15:40:36</t>
  </si>
  <si>
    <t>   15:40:46</t>
  </si>
  <si>
    <t>   15:40:56</t>
  </si>
  <si>
    <t>   15:41:06</t>
  </si>
  <si>
    <t>   15:41:16</t>
  </si>
  <si>
    <t>   15:41:26</t>
  </si>
  <si>
    <t>   15:41:36</t>
  </si>
  <si>
    <t>   15:41:46</t>
  </si>
  <si>
    <t>   15:41:56</t>
  </si>
  <si>
    <t>   15:42:06</t>
  </si>
  <si>
    <t>   15:42:16</t>
  </si>
  <si>
    <t>   15:42:26</t>
  </si>
  <si>
    <t>   15:42:36</t>
  </si>
  <si>
    <t>   15:42:46</t>
  </si>
  <si>
    <t>   15:42:56</t>
  </si>
  <si>
    <t>   15:43:06</t>
  </si>
  <si>
    <t>   15:43:16</t>
  </si>
  <si>
    <t>   15:43:26</t>
  </si>
  <si>
    <t>   15:43:36</t>
  </si>
  <si>
    <t>   15:43:46</t>
  </si>
  <si>
    <t>   15:43:56</t>
  </si>
  <si>
    <t>   15:44:06</t>
  </si>
  <si>
    <t>   15:44:16</t>
  </si>
  <si>
    <t>   15:44:26</t>
  </si>
  <si>
    <t>   15:44:36</t>
  </si>
  <si>
    <t>   15:44:46</t>
  </si>
  <si>
    <t>   15:44:56</t>
  </si>
  <si>
    <t>   15:45:06</t>
  </si>
  <si>
    <t>   15:45:16</t>
  </si>
  <si>
    <t>   15:45:26</t>
  </si>
  <si>
    <t>   15:45:36</t>
  </si>
  <si>
    <t>   15:45:46</t>
  </si>
  <si>
    <t>   15:45:56</t>
  </si>
  <si>
    <t>   15:46:06</t>
  </si>
  <si>
    <t>   15:46:16</t>
  </si>
  <si>
    <t>   15:46:26</t>
  </si>
  <si>
    <t>   15:46:36</t>
  </si>
  <si>
    <t>   15:46:46</t>
  </si>
  <si>
    <t>   15:46:56</t>
  </si>
  <si>
    <t>   15:47:06</t>
  </si>
  <si>
    <t>   15:47:16</t>
  </si>
  <si>
    <t>   15:47:26</t>
  </si>
  <si>
    <t>   15:47:36</t>
  </si>
  <si>
    <t>   15:47:46</t>
  </si>
  <si>
    <t>   15:47:56</t>
  </si>
  <si>
    <t>   15:48:06</t>
  </si>
  <si>
    <t>   15:48:16</t>
  </si>
  <si>
    <t>   15:48:26</t>
  </si>
  <si>
    <t>   15:48:36</t>
  </si>
  <si>
    <t>   15:48:46</t>
  </si>
  <si>
    <t>   15:48:56</t>
  </si>
  <si>
    <t>   15:49:06</t>
  </si>
  <si>
    <t>   15:49:16</t>
  </si>
  <si>
    <t>   15:49:26</t>
  </si>
  <si>
    <t>   15:49:36</t>
  </si>
  <si>
    <t>   15:49:46</t>
  </si>
  <si>
    <t>   15:49:56</t>
  </si>
  <si>
    <t>   15:50:06</t>
  </si>
  <si>
    <t>   15:50:16</t>
  </si>
  <si>
    <t>   15:50:26</t>
  </si>
  <si>
    <t>   15:50:36</t>
  </si>
  <si>
    <t>   15:50:47</t>
  </si>
  <si>
    <t>   15:50:57</t>
  </si>
  <si>
    <t>   15:51:07</t>
  </si>
  <si>
    <t>   15:51:17</t>
  </si>
  <si>
    <t>   15:51:27</t>
  </si>
  <si>
    <t>   15:51:37</t>
  </si>
  <si>
    <t>   15:51:47</t>
  </si>
  <si>
    <t>   15:51:56</t>
  </si>
  <si>
    <t>   15:52:06</t>
  </si>
  <si>
    <t>   15:52:16</t>
  </si>
  <si>
    <t>   15:52:26</t>
  </si>
  <si>
    <t>   15:52:36</t>
  </si>
  <si>
    <t>   15:52:46</t>
  </si>
  <si>
    <t>   15:52:56</t>
  </si>
  <si>
    <t>   15:53:06</t>
  </si>
  <si>
    <t>   15:53:16</t>
  </si>
  <si>
    <t>   15:53:26</t>
  </si>
  <si>
    <t>   15:53:36</t>
  </si>
  <si>
    <t>   15:53:46</t>
  </si>
  <si>
    <t>   15:53:56</t>
  </si>
  <si>
    <t>   15:54:06</t>
  </si>
  <si>
    <t>   15:54:16</t>
  </si>
  <si>
    <t>   15:54:26</t>
  </si>
  <si>
    <t>   15:54:36</t>
  </si>
  <si>
    <t>   15:54:46</t>
  </si>
  <si>
    <t>   15:54:56</t>
  </si>
  <si>
    <t>   15:55:06</t>
  </si>
</sst>
</file>

<file path=xl/styles.xml><?xml version="1.0" encoding="utf-8"?>
<styleSheet xmlns="http://schemas.openxmlformats.org/spreadsheetml/2006/main">
  <numFmts count="5">
    <numFmt formatCode="GENERAL" numFmtId="164"/>
    <numFmt formatCode="M/D/YYYY" numFmtId="165"/>
    <numFmt formatCode="0.000" numFmtId="166"/>
    <numFmt formatCode="0.00" numFmtId="167"/>
    <numFmt formatCode="0.0" numFmtId="168"/>
  </numFmts>
  <fonts count="15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16"/>
    </font>
    <font>
      <name val="Arial"/>
      <family val="2"/>
      <b val="true"/>
      <sz val="12"/>
    </font>
    <font>
      <name val="Arial"/>
      <family val="2"/>
      <b val="true"/>
      <sz val="10"/>
    </font>
    <font>
      <name val="Symbol"/>
      <charset val="2"/>
      <family val="1"/>
      <sz val="10"/>
    </font>
    <font>
      <name val="Arial"/>
      <family val="2"/>
      <sz val="10"/>
      <vertAlign val="subscript"/>
    </font>
    <font>
      <name val="Arial"/>
      <family val="2"/>
      <b val="true"/>
      <sz val="14"/>
    </font>
    <font>
      <name val="Arial"/>
      <family val="2"/>
      <b val="true"/>
      <sz val="14"/>
      <vertAlign val="subscript"/>
    </font>
    <font>
      <name val="Symbol"/>
      <charset val="2"/>
      <family val="1"/>
      <b val="true"/>
      <sz val="10"/>
    </font>
    <font>
      <name val="Arial"/>
      <family val="2"/>
      <b val="true"/>
      <sz val="10"/>
      <vertAlign val="subscript"/>
    </font>
    <font>
      <name val="Arial"/>
      <family val="2"/>
      <color rgb="FF000000"/>
      <sz val="10"/>
    </font>
    <font>
      <name val="Arial"/>
      <family val="2"/>
      <color rgb="FF000000"/>
      <sz val="9.2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00FF00"/>
        <bgColor rgb="FF33CCCC"/>
      </patternFill>
    </fill>
    <fill>
      <patternFill patternType="solid">
        <fgColor rgb="FFFF0000"/>
        <bgColor rgb="FF993300"/>
      </patternFill>
    </fill>
    <fill>
      <patternFill patternType="solid">
        <fgColor rgb="FF99CC00"/>
        <bgColor rgb="FFFFCC00"/>
      </patternFill>
    </fill>
    <fill>
      <patternFill patternType="solid">
        <fgColor rgb="FFFFFF00"/>
        <bgColor rgb="FFFFFF00"/>
      </patternFill>
    </fill>
    <fill>
      <patternFill patternType="solid">
        <fgColor rgb="FFFFCC00"/>
        <bgColor rgb="FFFFFF00"/>
      </patternFill>
    </fill>
  </fills>
  <borders count="24">
    <border diagonalDown="false" diagonalUp="false">
      <left/>
      <right/>
      <top/>
      <bottom/>
      <diagonal/>
    </border>
    <border diagonalDown="false" diagonalUp="false">
      <left style="medium"/>
      <right/>
      <top style="medium"/>
      <bottom/>
      <diagonal/>
    </border>
    <border diagonalDown="false" diagonalUp="false">
      <left style="medium"/>
      <right style="medium"/>
      <top style="medium"/>
      <bottom/>
      <diagonal/>
    </border>
    <border diagonalDown="false" diagonalUp="false">
      <left/>
      <right/>
      <top style="medium"/>
      <bottom/>
      <diagonal/>
    </border>
    <border diagonalDown="false" diagonalUp="false">
      <left/>
      <right style="medium"/>
      <top style="medium"/>
      <bottom/>
      <diagonal/>
    </border>
    <border diagonalDown="false" diagonalUp="false">
      <left style="medium"/>
      <right/>
      <top/>
      <bottom/>
      <diagonal/>
    </border>
    <border diagonalDown="false" diagonalUp="false">
      <left/>
      <right style="medium"/>
      <top/>
      <bottom/>
      <diagonal/>
    </border>
    <border diagonalDown="false" diagonalUp="false">
      <left style="medium"/>
      <right style="medium"/>
      <top/>
      <bottom/>
      <diagonal/>
    </border>
    <border diagonalDown="false" diagonalUp="false">
      <left style="medium"/>
      <right/>
      <top/>
      <bottom style="medium"/>
      <diagonal/>
    </border>
    <border diagonalDown="false" diagonalUp="false">
      <left style="medium"/>
      <right style="medium"/>
      <top/>
      <bottom style="medium"/>
      <diagonal/>
    </border>
    <border diagonalDown="false" diagonalUp="false">
      <left/>
      <right/>
      <top/>
      <bottom style="medium"/>
      <diagonal/>
    </border>
    <border diagonalDown="false" diagonalUp="false">
      <left/>
      <right style="medium"/>
      <top/>
      <bottom style="medium"/>
      <diagonal/>
    </border>
    <border diagonalDown="false" diagonalUp="false">
      <left/>
      <right style="double"/>
      <top style="medium"/>
      <bottom/>
      <diagonal/>
    </border>
    <border diagonalDown="false" diagonalUp="false">
      <left style="double"/>
      <right style="thin"/>
      <top style="medium"/>
      <bottom/>
      <diagonal/>
    </border>
    <border diagonalDown="false" diagonalUp="false">
      <left/>
      <right style="double"/>
      <top/>
      <bottom/>
      <diagonal/>
    </border>
    <border diagonalDown="false" diagonalUp="false">
      <left style="double"/>
      <right style="thin"/>
      <top/>
      <bottom/>
      <diagonal/>
    </border>
    <border diagonalDown="false" diagonalUp="false">
      <left style="thin"/>
      <right/>
      <top/>
      <bottom style="medium"/>
      <diagonal/>
    </border>
    <border diagonalDown="false" diagonalUp="false">
      <left/>
      <right style="double"/>
      <top/>
      <bottom style="medium"/>
      <diagonal/>
    </border>
    <border diagonalDown="false" diagonalUp="false">
      <left style="double"/>
      <right style="thin"/>
      <top/>
      <bottom style="medium"/>
      <diagonal/>
    </border>
    <border diagonalDown="false" diagonalUp="false">
      <left style="medium"/>
      <right/>
      <top style="medium"/>
      <bottom style="medium"/>
      <diagonal/>
    </border>
    <border diagonalDown="false" diagonalUp="false">
      <left/>
      <right style="medium"/>
      <top style="medium"/>
      <bottom style="medium"/>
      <diagonal/>
    </border>
    <border diagonalDown="false" diagonalUp="false">
      <left style="medium"/>
      <right/>
      <top style="thin"/>
      <bottom style="medium"/>
      <diagonal/>
    </border>
    <border diagonalDown="false" diagonalUp="false">
      <left/>
      <right/>
      <top style="thin"/>
      <bottom style="medium"/>
      <diagonal/>
    </border>
    <border diagonalDown="false" diagonalUp="false">
      <left/>
      <right style="medium"/>
      <top style="thin"/>
      <bottom style="medium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34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4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" fillId="0" fontId="6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8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9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4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6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7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7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11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0" fillId="4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4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true" applyBorder="false" applyFont="true" applyProtection="false" borderId="0" fillId="0" fontId="5" numFmtId="168" xfId="0">
      <alignment horizontal="center" indent="0" shrinkToFit="false" textRotation="0" vertical="top" wrapText="true"/>
      <protection hidden="false" locked="true"/>
    </xf>
    <xf applyAlignment="true" applyBorder="false" applyFont="fals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2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3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5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4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5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6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7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8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3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8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19" fillId="0" fontId="6" numFmtId="164" xfId="0">
      <alignment horizontal="general" indent="0" shrinkToFit="false" textRotation="0" vertical="bottom" wrapText="true"/>
      <protection hidden="false" locked="true"/>
    </xf>
    <xf applyAlignment="true" applyBorder="true" applyFont="false" applyProtection="false" borderId="20" fillId="0" fontId="0" numFmtId="164" xfId="0">
      <alignment horizontal="general" indent="0" shrinkToFit="false" textRotation="0" vertical="bottom" wrapText="true"/>
      <protection hidden="false" locked="true"/>
    </xf>
    <xf applyAlignment="false" applyBorder="true" applyFont="false" applyProtection="false" borderId="5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6" fontId="6" numFmtId="164" xfId="0">
      <alignment horizontal="general" indent="0" shrinkToFit="false" textRotation="0" vertical="bottom" wrapText="true"/>
      <protection hidden="false" locked="true"/>
    </xf>
    <xf applyAlignment="false" applyBorder="true" applyFont="true" applyProtection="false" borderId="3" fillId="6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4" fillId="6" fontId="6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8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1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8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0" numFmtId="168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6" fontId="6" numFmtId="164" xfId="0">
      <alignment horizontal="right" indent="0" shrinkToFit="false" textRotation="0" vertical="bottom" wrapText="true"/>
      <protection hidden="false" locked="true"/>
    </xf>
    <xf applyAlignment="true" applyBorder="true" applyFont="true" applyProtection="false" borderId="10" fillId="6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1" fillId="6" fontId="6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5" fillId="0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3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4" fillId="0" fontId="6" numFmtId="164" xfId="0">
      <alignment horizontal="left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6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21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22" fillId="6" fontId="0" numFmtId="167" xfId="0">
      <alignment horizontal="center" indent="0" shrinkToFit="false" textRotation="0" vertical="center" wrapText="true"/>
      <protection hidden="false" locked="true"/>
    </xf>
    <xf applyAlignment="true" applyBorder="true" applyFont="false" applyProtection="false" borderId="22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22" fillId="6" fontId="0" numFmtId="167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23" fillId="6" fontId="0" numFmtId="167" xfId="0">
      <alignment horizontal="center" indent="0" shrinkToFit="false" textRotation="0" vertical="bottom" wrapText="false"/>
      <protection hidden="false" locked="true"/>
    </xf>
    <xf applyAlignment="true" applyBorder="true" applyFont="false" applyProtection="false" borderId="0" fillId="0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0" fillId="0" fontId="0" numFmtId="167" xfId="0">
      <alignment horizontal="center" indent="0" shrinkToFit="false" textRotation="0" vertical="center" wrapText="true"/>
      <protection hidden="false" locked="true"/>
    </xf>
    <xf applyAlignment="true" applyBorder="true" applyFont="false" applyProtection="false" borderId="0" fillId="0" fontId="0" numFmtId="167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0" fillId="0" fontId="0" numFmtId="167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false" applyProtection="false" borderId="0" fillId="7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true" applyProtection="false" borderId="0" fillId="6" fontId="6" numFmtId="164" xfId="0">
      <alignment horizontal="general" indent="0" shrinkToFit="false" textRotation="0" vertical="bottom" wrapText="tru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9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spPr>
            <a:solidFill>
              <a:srgbClr val="000080"/>
            </a:solidFill>
          </c:spPr>
          <c:marker/>
          <c:yVal>
            <c:numRef>
              <c:f>'Recalculate Fibox values'!$N$142:$N$233</c:f>
              <c:numCache>
                <c:formatCode>General</c:formatCode>
                <c:ptCount val="92"/>
                <c:pt idx="0">
                  <c:v>246.089498207387</c:v>
                </c:pt>
                <c:pt idx="1">
                  <c:v>244.11571241393</c:v>
                </c:pt>
                <c:pt idx="2">
                  <c:v>244.77158231817</c:v>
                </c:pt>
                <c:pt idx="3">
                  <c:v>248.527261854622</c:v>
                </c:pt>
                <c:pt idx="4">
                  <c:v>245.432002276799</c:v>
                </c:pt>
                <c:pt idx="5">
                  <c:v>248.305110349454</c:v>
                </c:pt>
                <c:pt idx="6">
                  <c:v>249.868437314587</c:v>
                </c:pt>
                <c:pt idx="7">
                  <c:v>248.305110349454</c:v>
                </c:pt>
                <c:pt idx="8">
                  <c:v>246.974208874744</c:v>
                </c:pt>
                <c:pt idx="9">
                  <c:v>248.305110349454</c:v>
                </c:pt>
                <c:pt idx="10">
                  <c:v>248.527741060483</c:v>
                </c:pt>
                <c:pt idx="11">
                  <c:v>251.669077214184</c:v>
                </c:pt>
                <c:pt idx="12">
                  <c:v>250.542565455945</c:v>
                </c:pt>
                <c:pt idx="13">
                  <c:v>249.869490722373</c:v>
                </c:pt>
                <c:pt idx="14">
                  <c:v>252.801524987315</c:v>
                </c:pt>
                <c:pt idx="15">
                  <c:v>249.644401566658</c:v>
                </c:pt>
                <c:pt idx="16">
                  <c:v>251.217604545646</c:v>
                </c:pt>
                <c:pt idx="17">
                  <c:v>250.766936587031</c:v>
                </c:pt>
                <c:pt idx="18">
                  <c:v>250.992152101096</c:v>
                </c:pt>
                <c:pt idx="19">
                  <c:v>251.669221534504</c:v>
                </c:pt>
                <c:pt idx="20">
                  <c:v>254.170196465831</c:v>
                </c:pt>
                <c:pt idx="21">
                  <c:v>251.217604545646</c:v>
                </c:pt>
                <c:pt idx="22">
                  <c:v>254.399000502192</c:v>
                </c:pt>
                <c:pt idx="23">
                  <c:v>254.170196465831</c:v>
                </c:pt>
                <c:pt idx="24">
                  <c:v>254.399000502192</c:v>
                </c:pt>
                <c:pt idx="25">
                  <c:v>253.941633984397</c:v>
                </c:pt>
                <c:pt idx="26">
                  <c:v>253.485232352004</c:v>
                </c:pt>
                <c:pt idx="27">
                  <c:v>255.086865285821</c:v>
                </c:pt>
                <c:pt idx="28">
                  <c:v>256.46916212415</c:v>
                </c:pt>
                <c:pt idx="29">
                  <c:v>258.32595295</c:v>
                </c:pt>
                <c:pt idx="30">
                  <c:v>256.931883496305</c:v>
                </c:pt>
                <c:pt idx="31">
                  <c:v>257.395587271843</c:v>
                </c:pt>
                <c:pt idx="32">
                  <c:v>258.792620332653</c:v>
                </c:pt>
                <c:pt idx="33">
                  <c:v>258.32595295</c:v>
                </c:pt>
                <c:pt idx="34">
                  <c:v>259.494484825907</c:v>
                </c:pt>
                <c:pt idx="35">
                  <c:v>256.46916212415</c:v>
                </c:pt>
                <c:pt idx="36">
                  <c:v>259.728937950201</c:v>
                </c:pt>
                <c:pt idx="37">
                  <c:v>260.904956379153</c:v>
                </c:pt>
                <c:pt idx="38">
                  <c:v>257.633595431915</c:v>
                </c:pt>
                <c:pt idx="39">
                  <c:v>259.267245447785</c:v>
                </c:pt>
                <c:pt idx="40">
                  <c:v>259.736243268792</c:v>
                </c:pt>
                <c:pt idx="41">
                  <c:v>260.677244515069</c:v>
                </c:pt>
                <c:pt idx="42">
                  <c:v>259.971117357404</c:v>
                </c:pt>
                <c:pt idx="43">
                  <c:v>262.571347780311</c:v>
                </c:pt>
                <c:pt idx="44">
                  <c:v>261.622271860277</c:v>
                </c:pt>
                <c:pt idx="45">
                  <c:v>262.809251997591</c:v>
                </c:pt>
                <c:pt idx="46">
                  <c:v>265.684079332919</c:v>
                </c:pt>
                <c:pt idx="47">
                  <c:v>263.285825198596</c:v>
                </c:pt>
                <c:pt idx="48">
                  <c:v>265.684079332919</c:v>
                </c:pt>
                <c:pt idx="49">
                  <c:v>264.721688591027</c:v>
                </c:pt>
                <c:pt idx="50">
                  <c:v>266.892900369772</c:v>
                </c:pt>
                <c:pt idx="51">
                  <c:v>263.763420460162</c:v>
                </c:pt>
                <c:pt idx="52">
                  <c:v>268.582228676811</c:v>
                </c:pt>
                <c:pt idx="53">
                  <c:v>264.95070645014</c:v>
                </c:pt>
                <c:pt idx="54">
                  <c:v>269.070874691483</c:v>
                </c:pt>
                <c:pt idx="55">
                  <c:v>265.913397274339</c:v>
                </c:pt>
                <c:pt idx="56">
                  <c:v>270.297110540889</c:v>
                </c:pt>
                <c:pt idx="57">
                  <c:v>267.851230787423</c:v>
                </c:pt>
                <c:pt idx="58">
                  <c:v>269.805822212816</c:v>
                </c:pt>
                <c:pt idx="59">
                  <c:v>271.268425231227</c:v>
                </c:pt>
                <c:pt idx="60">
                  <c:v>270.037847172517</c:v>
                </c:pt>
                <c:pt idx="61">
                  <c:v>268.813884245016</c:v>
                </c:pt>
                <c:pt idx="62">
                  <c:v>271.762519084927</c:v>
                </c:pt>
                <c:pt idx="63">
                  <c:v>271.515338740247</c:v>
                </c:pt>
                <c:pt idx="64">
                  <c:v>273.251225687341</c:v>
                </c:pt>
                <c:pt idx="65">
                  <c:v>272.505664875878</c:v>
                </c:pt>
                <c:pt idx="66">
                  <c:v>276.024021045716</c:v>
                </c:pt>
                <c:pt idx="67">
                  <c:v>274.265904778008</c:v>
                </c:pt>
                <c:pt idx="68">
                  <c:v>275.268904900349</c:v>
                </c:pt>
                <c:pt idx="69">
                  <c:v>274.265904778008</c:v>
                </c:pt>
                <c:pt idx="70">
                  <c:v>276.276274392069</c:v>
                </c:pt>
                <c:pt idx="71">
                  <c:v>278.049759010748</c:v>
                </c:pt>
                <c:pt idx="72">
                  <c:v>276.781605346575</c:v>
                </c:pt>
                <c:pt idx="73">
                  <c:v>275.772041938455</c:v>
                </c:pt>
                <c:pt idx="74">
                  <c:v>277.541668240952</c:v>
                </c:pt>
                <c:pt idx="75">
                  <c:v>279.580700112937</c:v>
                </c:pt>
                <c:pt idx="76">
                  <c:v>278.813976225485</c:v>
                </c:pt>
                <c:pt idx="77">
                  <c:v>278.049759010748</c:v>
                </c:pt>
                <c:pt idx="78">
                  <c:v>278.304220216739</c:v>
                </c:pt>
                <c:pt idx="79">
                  <c:v>280.349941295194</c:v>
                </c:pt>
                <c:pt idx="80">
                  <c:v>280.606916264686</c:v>
                </c:pt>
                <c:pt idx="81">
                  <c:v>281.379530451089</c:v>
                </c:pt>
                <c:pt idx="82">
                  <c:v>281.121710445136</c:v>
                </c:pt>
                <c:pt idx="83">
                  <c:v>281.379530451089</c:v>
                </c:pt>
                <c:pt idx="84">
                  <c:v>285.280952171767</c:v>
                </c:pt>
                <c:pt idx="85">
                  <c:v>284.495518155486</c:v>
                </c:pt>
                <c:pt idx="86">
                  <c:v>281.121710445136</c:v>
                </c:pt>
                <c:pt idx="87">
                  <c:v>288.980825032472</c:v>
                </c:pt>
                <c:pt idx="88">
                  <c:v>283.739126158581</c:v>
                </c:pt>
                <c:pt idx="89">
                  <c:v>285.308773412431</c:v>
                </c:pt>
                <c:pt idx="90">
                  <c:v>282.438975036308</c:v>
                </c:pt>
                <c:pt idx="91">
                  <c:v>282.698434271145</c:v>
                </c:pt>
              </c:numCache>
            </c:numRef>
          </c:yVal>
        </c:ser>
        <c:axId val="94328010"/>
        <c:axId val="95720630"/>
      </c:scatterChart>
      <c:valAx>
        <c:axId val="9432801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95720630"/>
        <c:crossesAt val="0"/>
      </c:valAx>
      <c:valAx>
        <c:axId val="95720630"/>
        <c:scaling>
          <c:orientation val="minMax"/>
        </c:scaling>
        <c:delete val="0"/>
        <c:axPos val="l"/>
        <c:majorGridlines>
          <c:spPr>
            <a:ln>
              <a:solidFill>
                <a:srgbClr val="000000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94328010"/>
        <c:crossesAt val="0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legend>
      <c:spPr>
        <a:solidFill>
          <a:srgbClr val="ffffff"/>
        </a:solidFill>
        <a:ln>
          <a:solidFill>
            <a:srgbClr val="000000"/>
          </a:solidFill>
        </a:ln>
      </c:spPr>
    </c:legend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9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14</xdr:col>
      <xdr:colOff>292680</xdr:colOff>
      <xdr:row>23</xdr:row>
      <xdr:rowOff>152640</xdr:rowOff>
    </xdr:from>
    <xdr:to>
      <xdr:col>20</xdr:col>
      <xdr:colOff>342000</xdr:colOff>
      <xdr:row>40</xdr:row>
      <xdr:rowOff>95760</xdr:rowOff>
    </xdr:to>
    <xdr:graphicFrame>
      <xdr:nvGraphicFramePr>
        <xdr:cNvPr id="0" name="Diagramm 2"/>
        <xdr:cNvGraphicFramePr/>
      </xdr:nvGraphicFramePr>
      <xdr:xfrm>
        <a:off x="12126960" y="4638600"/>
        <a:ext cx="4763520" cy="26960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45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B13" activeCellId="0" pane="topLeft" sqref="B13"/>
    </sheetView>
  </sheetViews>
  <sheetFormatPr defaultRowHeight="12.75"/>
  <cols>
    <col collapsed="false" hidden="false" max="1" min="1" style="0" width="18.1224489795918"/>
    <col collapsed="false" hidden="false" max="2" min="2" style="0" width="21.265306122449"/>
    <col collapsed="false" hidden="false" max="5" min="5" style="0" width="21.265306122449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45" outlineLevel="0" r="3">
      <c r="A3" s="3" t="s">
        <v>2</v>
      </c>
      <c r="B3" s="3"/>
      <c r="C3" s="3"/>
      <c r="D3" s="3"/>
      <c r="E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5"/>
    </row>
    <row collapsed="false" customFormat="false" customHeight="false" hidden="false" ht="13.5" outlineLevel="0" r="5">
      <c r="E5" s="6"/>
    </row>
    <row collapsed="false" customFormat="false" customHeight="false" hidden="false" ht="12.75" outlineLevel="0" r="6">
      <c r="A6" s="7"/>
      <c r="B6" s="8" t="s">
        <v>4</v>
      </c>
      <c r="C6" s="9"/>
      <c r="D6" s="10"/>
      <c r="E6" s="11"/>
    </row>
    <row collapsed="false" customFormat="false" customHeight="false" hidden="false" ht="15.75" outlineLevel="0" r="7">
      <c r="A7" s="12" t="s">
        <v>5</v>
      </c>
      <c r="B7" s="0" t="n">
        <v>58.2</v>
      </c>
      <c r="C7" s="13" t="s">
        <v>6</v>
      </c>
      <c r="D7" s="13"/>
      <c r="E7" s="14"/>
    </row>
    <row collapsed="false" customFormat="false" customHeight="false" hidden="false" ht="15.75" outlineLevel="0" r="8">
      <c r="A8" s="12" t="s">
        <v>7</v>
      </c>
      <c r="B8" s="0" t="n">
        <v>28.64</v>
      </c>
      <c r="C8" s="13" t="s">
        <v>8</v>
      </c>
      <c r="D8" s="13"/>
      <c r="E8" s="14"/>
    </row>
    <row collapsed="false" customFormat="false" customHeight="false" hidden="false" ht="15.75" outlineLevel="0" r="9">
      <c r="A9" s="12" t="s">
        <v>9</v>
      </c>
      <c r="B9" s="15" t="n">
        <v>15</v>
      </c>
      <c r="C9" s="13" t="s">
        <v>10</v>
      </c>
      <c r="D9" s="13"/>
      <c r="E9" s="14"/>
    </row>
    <row collapsed="false" customFormat="false" customHeight="false" hidden="false" ht="15.75" outlineLevel="0" r="10">
      <c r="A10" s="12" t="s">
        <v>11</v>
      </c>
      <c r="B10" s="0" t="n">
        <v>17.6</v>
      </c>
      <c r="C10" s="13" t="s">
        <v>12</v>
      </c>
      <c r="D10" s="13"/>
      <c r="E10" s="14"/>
    </row>
    <row collapsed="false" customFormat="false" customHeight="false" hidden="false" ht="15.75" outlineLevel="0" r="11">
      <c r="A11" s="12" t="s">
        <v>13</v>
      </c>
      <c r="B11" s="0" t="n">
        <v>17.7</v>
      </c>
      <c r="C11" s="13" t="s">
        <v>14</v>
      </c>
      <c r="D11" s="13"/>
      <c r="E11" s="14"/>
    </row>
    <row collapsed="false" customFormat="false" customHeight="false" hidden="false" ht="15.75" outlineLevel="0" r="12">
      <c r="A12" s="12" t="s">
        <v>15</v>
      </c>
      <c r="B12" s="16" t="n">
        <v>17.4</v>
      </c>
      <c r="C12" s="13" t="s">
        <v>16</v>
      </c>
      <c r="D12" s="13"/>
      <c r="E12" s="14"/>
    </row>
    <row collapsed="false" customFormat="false" customHeight="false" hidden="false" ht="15.75" outlineLevel="0" r="13">
      <c r="A13" s="12" t="s">
        <v>17</v>
      </c>
      <c r="B13" s="16" t="n">
        <v>1013</v>
      </c>
      <c r="C13" s="13" t="s">
        <v>18</v>
      </c>
      <c r="D13" s="13"/>
      <c r="E13" s="14"/>
    </row>
    <row collapsed="false" customFormat="false" customHeight="false" hidden="false" ht="13.5" outlineLevel="0" r="14">
      <c r="A14" s="17" t="s">
        <v>19</v>
      </c>
      <c r="B14" s="18" t="n">
        <v>32.2</v>
      </c>
      <c r="C14" s="19" t="s">
        <v>19</v>
      </c>
      <c r="D14" s="19"/>
      <c r="E14" s="20"/>
    </row>
    <row collapsed="false" customFormat="false" customHeight="false" hidden="false" ht="13.5" outlineLevel="0" r="15">
      <c r="B15" s="5"/>
      <c r="C15" s="1"/>
      <c r="E15" s="1"/>
    </row>
    <row collapsed="false" customFormat="false" customHeight="false" hidden="false" ht="18" outlineLevel="0" r="16">
      <c r="A16" s="21" t="s">
        <v>20</v>
      </c>
      <c r="B16" s="21"/>
      <c r="C16" s="21"/>
      <c r="D16" s="21"/>
      <c r="E16" s="22"/>
    </row>
    <row collapsed="false" customFormat="false" customHeight="false" hidden="false" ht="18" outlineLevel="0" r="17">
      <c r="A17" s="23"/>
      <c r="B17" s="24"/>
      <c r="C17" s="24"/>
      <c r="D17" s="24"/>
      <c r="E17" s="25"/>
    </row>
    <row collapsed="false" customFormat="false" customHeight="false" hidden="false" ht="18" outlineLevel="0" r="18">
      <c r="A18" s="26" t="s">
        <v>21</v>
      </c>
      <c r="B18" s="27" t="n">
        <f aca="false">(-B43+(SQRT((POWER(B43,2))-4*B42*B44)))/(2*B42)</f>
        <v>417.47370912375</v>
      </c>
      <c r="C18" s="28" t="s">
        <v>22</v>
      </c>
      <c r="D18" s="29"/>
      <c r="E18" s="25"/>
    </row>
    <row collapsed="false" customFormat="false" customHeight="false" hidden="false" ht="21" outlineLevel="0" r="19">
      <c r="A19" s="26" t="s">
        <v>23</v>
      </c>
      <c r="B19" s="27" t="n">
        <f aca="false">B18*20.9/100</f>
        <v>87.2520052068637</v>
      </c>
      <c r="C19" s="28" t="s">
        <v>22</v>
      </c>
      <c r="D19" s="29"/>
      <c r="E19" s="25"/>
    </row>
    <row collapsed="false" customFormat="false" customHeight="false" hidden="false" ht="21" outlineLevel="0" r="20">
      <c r="A20" s="26" t="s">
        <v>24</v>
      </c>
      <c r="B20" s="30" t="n">
        <f aca="false">($B$13-EXP(52.57-6690.9/(273.15+$B$12)-4.681*LN(273.15+$B$12)))*$B$18/100*0.2095</f>
        <v>868.549920764439</v>
      </c>
      <c r="C20" s="28" t="s">
        <v>25</v>
      </c>
      <c r="D20" s="29"/>
      <c r="E20" s="25"/>
    </row>
    <row collapsed="false" customFormat="false" customHeight="false" hidden="false" ht="21" outlineLevel="0" r="21">
      <c r="A21" s="26" t="s">
        <v>26</v>
      </c>
      <c r="B21" s="30" t="n">
        <f aca="false">B20/1.33322</f>
        <v>651.467815337633</v>
      </c>
      <c r="C21" s="28" t="s">
        <v>27</v>
      </c>
      <c r="D21" s="29"/>
      <c r="E21" s="25"/>
    </row>
    <row collapsed="false" customFormat="false" customHeight="false" hidden="false" ht="21" outlineLevel="0" r="22">
      <c r="A22" s="26" t="s">
        <v>28</v>
      </c>
      <c r="B22" s="27" t="n">
        <f aca="false">(($B$13-EXP(52.57-6690.9/(273.15+$B$12)-4.681*LN(273.15+$B$12)))/1013)*$B$18/100*0.2095*((49-1.335*B12+0.02759*POWER(B12,2)-0.0003235*POWER(B12,3)+0.000001614*POWER(B12,4))-(B45*((5.516*10^-1-1.759*10^-2*B12+2.253*10^-4*POWER(B12,2)-2.654*10^-7*POWER(B12,3)+5.362*10^-8*POWER(B12,4)))))*32/22.414</f>
        <v>32.9446273957553</v>
      </c>
      <c r="C22" s="28" t="s">
        <v>29</v>
      </c>
      <c r="D22" s="28"/>
      <c r="E22" s="25"/>
    </row>
    <row collapsed="false" customFormat="false" customHeight="false" hidden="false" ht="21" outlineLevel="0" r="23">
      <c r="A23" s="26" t="s">
        <v>30</v>
      </c>
      <c r="B23" s="27" t="n">
        <f aca="false">B22</f>
        <v>32.9446273957553</v>
      </c>
      <c r="C23" s="28" t="s">
        <v>31</v>
      </c>
      <c r="D23" s="29"/>
      <c r="E23" s="25"/>
    </row>
    <row collapsed="false" customFormat="false" customHeight="false" hidden="false" ht="21.75" outlineLevel="0" r="24">
      <c r="A24" s="31" t="s">
        <v>32</v>
      </c>
      <c r="B24" s="32" t="n">
        <f aca="false">B22*31.25</f>
        <v>1029.51960611735</v>
      </c>
      <c r="C24" s="33" t="s">
        <v>33</v>
      </c>
      <c r="D24" s="34"/>
      <c r="E24" s="35"/>
    </row>
    <row collapsed="false" customFormat="false" customHeight="false" hidden="false" ht="18.75" outlineLevel="0" r="25">
      <c r="A25" s="36"/>
      <c r="B25" s="37"/>
      <c r="C25" s="36"/>
      <c r="D25" s="1"/>
      <c r="E25" s="38"/>
    </row>
    <row collapsed="false" customFormat="false" customHeight="false" hidden="false" ht="13.5" outlineLevel="0" r="26">
      <c r="A26" s="39" t="s">
        <v>34</v>
      </c>
      <c r="B26" s="40"/>
      <c r="C26" s="40"/>
      <c r="D26" s="40"/>
      <c r="E26" s="41"/>
    </row>
    <row collapsed="false" customFormat="false" customHeight="false" hidden="false" ht="12.75" outlineLevel="0" r="27">
      <c r="A27" s="42" t="s">
        <v>35</v>
      </c>
      <c r="B27" s="43" t="n">
        <v>0.801</v>
      </c>
      <c r="C27" s="44"/>
      <c r="D27" s="44"/>
      <c r="E27" s="45"/>
    </row>
    <row collapsed="false" customFormat="false" customHeight="false" hidden="false" ht="12.75" outlineLevel="0" r="28">
      <c r="A28" s="46" t="s">
        <v>36</v>
      </c>
      <c r="B28" s="47" t="n">
        <v>-0.08</v>
      </c>
      <c r="C28" s="44"/>
      <c r="D28" s="44"/>
      <c r="E28" s="45"/>
    </row>
    <row collapsed="false" customFormat="false" customHeight="false" hidden="false" ht="14.25" outlineLevel="0" r="29">
      <c r="A29" s="46" t="s">
        <v>37</v>
      </c>
      <c r="B29" s="47" t="n">
        <v>0.000383</v>
      </c>
      <c r="C29" s="44"/>
      <c r="D29" s="44"/>
      <c r="E29" s="45"/>
    </row>
    <row collapsed="false" customFormat="false" customHeight="false" hidden="false" ht="12.75" outlineLevel="0" r="30">
      <c r="A30" s="42" t="s">
        <v>38</v>
      </c>
      <c r="B30" s="47" t="n">
        <v>22.9</v>
      </c>
      <c r="C30" s="44"/>
      <c r="D30" s="44"/>
      <c r="E30" s="45"/>
    </row>
    <row collapsed="false" customFormat="false" customHeight="false" hidden="false" ht="14.25" outlineLevel="0" r="31">
      <c r="A31" s="42" t="s">
        <v>39</v>
      </c>
      <c r="B31" s="48" t="n">
        <f aca="false">TAN(((B7+B28*(B11-B10)))*PI()/180)</f>
        <v>1.61233217673933</v>
      </c>
      <c r="C31" s="47"/>
      <c r="D31" s="47"/>
      <c r="E31" s="45"/>
    </row>
    <row collapsed="false" customFormat="false" customHeight="false" hidden="false" ht="14.25" outlineLevel="0" r="32">
      <c r="A32" s="42" t="s">
        <v>40</v>
      </c>
      <c r="B32" s="48" t="n">
        <f aca="false">TAN((B7+(B28*(B12-B10)))*PI()/180)</f>
        <v>1.61384099906959</v>
      </c>
      <c r="C32" s="47"/>
      <c r="D32" s="47"/>
      <c r="E32" s="45"/>
    </row>
    <row collapsed="false" customFormat="false" customHeight="false" hidden="false" ht="14.25" outlineLevel="0" r="33">
      <c r="A33" s="42" t="s">
        <v>41</v>
      </c>
      <c r="B33" s="48" t="n">
        <f aca="false">TAN(B8*PI()/180)</f>
        <v>0.546123704327449</v>
      </c>
      <c r="C33" s="47"/>
      <c r="D33" s="47"/>
      <c r="E33" s="45"/>
    </row>
    <row collapsed="false" customFormat="false" customHeight="false" hidden="false" ht="14.25" outlineLevel="0" r="34">
      <c r="A34" s="42" t="s">
        <v>42</v>
      </c>
      <c r="B34" s="48" t="n">
        <f aca="false">TAN(B9*PI()/180)</f>
        <v>0.267949192431123</v>
      </c>
      <c r="C34" s="47"/>
      <c r="D34" s="47"/>
      <c r="E34" s="45"/>
    </row>
    <row collapsed="false" customFormat="false" customHeight="false" hidden="false" ht="14.25" outlineLevel="0" r="35">
      <c r="A35" s="42" t="s">
        <v>43</v>
      </c>
      <c r="B35" s="49" t="n">
        <f aca="false">(-B39+(SQRT(POWER(B39,2)-4*B38*B40)))/(2*B38)</f>
        <v>0.0377187033565615</v>
      </c>
      <c r="C35" s="47"/>
      <c r="D35" s="47"/>
      <c r="E35" s="45"/>
    </row>
    <row collapsed="false" customFormat="false" customHeight="false" hidden="false" ht="14.25" outlineLevel="0" r="36">
      <c r="A36" s="42" t="s">
        <v>44</v>
      </c>
      <c r="B36" s="48" t="n">
        <f aca="false">B35+(B29*(B12-B11))</f>
        <v>0.0376038033565615</v>
      </c>
      <c r="C36" s="47"/>
      <c r="D36" s="47"/>
      <c r="E36" s="45"/>
    </row>
    <row collapsed="false" customFormat="false" customHeight="false" hidden="false" ht="12.75" outlineLevel="0" r="37">
      <c r="A37" s="42"/>
      <c r="B37" s="48"/>
      <c r="C37" s="47"/>
      <c r="D37" s="47"/>
      <c r="E37" s="45"/>
    </row>
    <row collapsed="false" customFormat="false" customHeight="false" hidden="false" ht="12.75" outlineLevel="0" r="38">
      <c r="A38" s="42" t="s">
        <v>45</v>
      </c>
      <c r="B38" s="49" t="n">
        <f aca="false">B33/B31*1/B30*POWER(100,2)</f>
        <v>147.911187530542</v>
      </c>
      <c r="C38" s="49"/>
      <c r="D38" s="49"/>
      <c r="E38" s="45"/>
    </row>
    <row collapsed="false" customFormat="false" customHeight="false" hidden="false" ht="12.75" outlineLevel="0" r="39">
      <c r="A39" s="42" t="s">
        <v>46</v>
      </c>
      <c r="B39" s="49" t="n">
        <f aca="false">B33/B31*100+B33/B31*1/B30*100-B27*1/B30*100-100+B27*100</f>
        <v>11.9529572259131</v>
      </c>
      <c r="C39" s="49"/>
      <c r="D39" s="49"/>
      <c r="E39" s="45"/>
    </row>
    <row collapsed="false" customFormat="false" customHeight="false" hidden="false" ht="12.75" outlineLevel="0" r="40">
      <c r="A40" s="42" t="s">
        <v>47</v>
      </c>
      <c r="B40" s="49" t="n">
        <f aca="false">B33/B31-1</f>
        <v>-0.661283380555059</v>
      </c>
      <c r="C40" s="49"/>
      <c r="D40" s="49"/>
      <c r="E40" s="50"/>
    </row>
    <row collapsed="false" customFormat="false" customHeight="false" hidden="false" ht="12.75" outlineLevel="0" r="41">
      <c r="A41" s="42"/>
      <c r="B41" s="49"/>
      <c r="C41" s="49"/>
      <c r="D41" s="49"/>
      <c r="E41" s="50"/>
    </row>
    <row collapsed="false" customFormat="false" customHeight="false" hidden="false" ht="12.75" outlineLevel="0" r="42">
      <c r="A42" s="42" t="s">
        <v>48</v>
      </c>
      <c r="B42" s="51" t="n">
        <f aca="false">B34/B32*1/B30*POWER(B36,2)</f>
        <v>1.0252263780857E-005</v>
      </c>
      <c r="C42" s="51"/>
      <c r="D42" s="49"/>
      <c r="E42" s="50"/>
    </row>
    <row collapsed="false" customFormat="false" customHeight="false" hidden="false" ht="12.75" outlineLevel="0" r="43">
      <c r="A43" s="42" t="s">
        <v>49</v>
      </c>
      <c r="B43" s="49" t="n">
        <f aca="false">B34/B32*B36+B34/B32*1/B30*B36-B27*1/B30*B36-B36+B27*B36</f>
        <v>-0.00228239656361292</v>
      </c>
      <c r="C43" s="49"/>
      <c r="D43" s="49"/>
      <c r="E43" s="50"/>
    </row>
    <row collapsed="false" customFormat="false" customHeight="false" hidden="false" ht="12.75" outlineLevel="0" r="44">
      <c r="A44" s="42" t="s">
        <v>50</v>
      </c>
      <c r="B44" s="49" t="n">
        <f aca="false">B34/B32-1</f>
        <v>-0.833968034902074</v>
      </c>
      <c r="C44" s="49"/>
      <c r="D44" s="49"/>
      <c r="E44" s="50"/>
    </row>
    <row collapsed="false" customFormat="false" customHeight="false" hidden="false" ht="13.5" outlineLevel="0" r="45">
      <c r="A45" s="52" t="s">
        <v>51</v>
      </c>
      <c r="B45" s="53" t="n">
        <f aca="false">(B14-0.03)/1.805</f>
        <v>17.8227146814404</v>
      </c>
      <c r="C45" s="54"/>
      <c r="D45" s="54"/>
      <c r="E45" s="55"/>
    </row>
  </sheetData>
  <mergeCells count="3">
    <mergeCell ref="A3:E3"/>
    <mergeCell ref="A4:D4"/>
    <mergeCell ref="A16:D16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288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P14" activeCellId="0" pane="topLeft" sqref="P14"/>
    </sheetView>
  </sheetViews>
  <sheetFormatPr defaultRowHeight="12.75"/>
  <cols>
    <col collapsed="false" hidden="false" max="2" min="2" style="0" width="15.984693877551"/>
    <col collapsed="false" hidden="false" max="4" min="4" style="0" width="19.1224489795918"/>
    <col collapsed="false" hidden="false" max="17" min="17" style="0" width="11.5561224489796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20.25" outlineLevel="0" r="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</row>
    <row collapsed="false" customFormat="false" customHeight="false" hidden="false" ht="15.75" outlineLevel="0" r="5">
      <c r="A5" s="56"/>
      <c r="B5" s="56"/>
      <c r="C5" s="56"/>
      <c r="D5" s="57"/>
      <c r="E5" s="58"/>
      <c r="F5" s="58"/>
      <c r="I5" s="59"/>
    </row>
    <row collapsed="false" customFormat="false" customHeight="false" hidden="false" ht="16.5" outlineLevel="0" r="6">
      <c r="A6" s="60" t="s">
        <v>52</v>
      </c>
      <c r="D6" s="59"/>
      <c r="I6" s="59"/>
    </row>
    <row collapsed="false" customFormat="false" customHeight="false" hidden="false" ht="12.75" outlineLevel="0" r="7">
      <c r="A7" s="61" t="s">
        <v>53</v>
      </c>
      <c r="B7" s="0" t="n">
        <v>58.2</v>
      </c>
      <c r="C7" s="62" t="s">
        <v>54</v>
      </c>
      <c r="D7" s="63" t="s">
        <v>55</v>
      </c>
      <c r="E7" s="0" t="n">
        <v>17.6</v>
      </c>
      <c r="F7" s="64" t="s">
        <v>56</v>
      </c>
      <c r="G7" s="65"/>
      <c r="H7" s="65"/>
      <c r="I7" s="66"/>
      <c r="J7" s="65"/>
      <c r="K7" s="65"/>
      <c r="L7" s="65"/>
      <c r="M7" s="65"/>
      <c r="N7" s="65"/>
    </row>
    <row collapsed="false" customFormat="false" customHeight="false" hidden="false" ht="12.75" outlineLevel="0" r="8">
      <c r="A8" s="67" t="s">
        <v>57</v>
      </c>
      <c r="B8" s="0" t="n">
        <v>28.64</v>
      </c>
      <c r="C8" s="68" t="s">
        <v>54</v>
      </c>
      <c r="D8" s="69" t="s">
        <v>58</v>
      </c>
      <c r="E8" s="0" t="n">
        <v>17.7</v>
      </c>
      <c r="F8" s="70" t="s">
        <v>56</v>
      </c>
      <c r="G8" s="65"/>
      <c r="H8" s="65"/>
      <c r="I8" s="66"/>
      <c r="J8" s="65"/>
      <c r="K8" s="65"/>
      <c r="L8" s="65"/>
      <c r="M8" s="65"/>
      <c r="N8" s="65"/>
    </row>
    <row collapsed="false" customFormat="false" customHeight="false" hidden="false" ht="13.5" outlineLevel="0" r="9">
      <c r="A9" s="71" t="s">
        <v>59</v>
      </c>
      <c r="B9" s="72" t="n">
        <v>1013</v>
      </c>
      <c r="C9" s="73" t="s">
        <v>60</v>
      </c>
      <c r="D9" s="74"/>
      <c r="E9" s="75"/>
      <c r="F9" s="76"/>
      <c r="G9" s="65"/>
      <c r="H9" s="65"/>
      <c r="I9" s="66"/>
      <c r="J9" s="65"/>
      <c r="K9" s="65"/>
      <c r="L9" s="65"/>
      <c r="M9" s="65"/>
      <c r="N9" s="65"/>
    </row>
    <row collapsed="false" customFormat="false" customHeight="false" hidden="false" ht="14.25" outlineLevel="0" r="10">
      <c r="A10" s="77" t="s">
        <v>19</v>
      </c>
      <c r="B10" s="78" t="n">
        <v>32.2</v>
      </c>
      <c r="C10" s="77" t="s">
        <v>61</v>
      </c>
      <c r="D10" s="79"/>
      <c r="E10" s="77"/>
      <c r="F10" s="77"/>
      <c r="G10" s="65"/>
      <c r="H10" s="65"/>
      <c r="I10" s="66"/>
      <c r="J10" s="65"/>
      <c r="K10" s="65"/>
      <c r="L10" s="65"/>
      <c r="M10" s="65"/>
      <c r="N10" s="65"/>
    </row>
    <row collapsed="false" customFormat="false" customHeight="false" hidden="false" ht="12.75" outlineLevel="0" r="11">
      <c r="A11" s="80"/>
      <c r="B11" s="81"/>
      <c r="C11" s="80"/>
      <c r="D11" s="82"/>
      <c r="E11" s="80"/>
      <c r="F11" s="80"/>
      <c r="G11" s="83"/>
      <c r="H11" s="83"/>
      <c r="I11" s="84"/>
      <c r="J11" s="83"/>
      <c r="K11" s="83"/>
      <c r="L11" s="83"/>
      <c r="M11" s="83"/>
      <c r="N11" s="83"/>
    </row>
    <row collapsed="false" customFormat="false" customHeight="false" hidden="false" ht="16.5" outlineLevel="0" r="12">
      <c r="A12" s="85" t="s">
        <v>34</v>
      </c>
      <c r="D12" s="59"/>
      <c r="I12" s="59"/>
    </row>
    <row collapsed="false" customFormat="false" customHeight="false" hidden="false" ht="15" outlineLevel="0" r="13">
      <c r="A13" s="39" t="s">
        <v>35</v>
      </c>
      <c r="B13" s="43" t="n">
        <v>0.801</v>
      </c>
      <c r="C13" s="86" t="s">
        <v>39</v>
      </c>
      <c r="D13" s="87" t="n">
        <f aca="false">TAN((($B$7+$B$14*($E$8-$E$7)))*PI()/180)</f>
        <v>1.61233217673933</v>
      </c>
      <c r="E13" s="39" t="s">
        <v>45</v>
      </c>
      <c r="F13" s="88" t="n">
        <f aca="false">$D$15/$D$13*1/$B$16*POWER(100,2)</f>
        <v>147.911187530542</v>
      </c>
      <c r="G13" s="39" t="s">
        <v>43</v>
      </c>
      <c r="H13" s="88" t="n">
        <f aca="false">(-$F$14+(SQRT(POWER($F$14,2)-4*$F$13*$F$15)))/(2*$F$13)</f>
        <v>0.0377187033565615</v>
      </c>
      <c r="I13" s="89" t="s">
        <v>48</v>
      </c>
      <c r="J13" s="90" t="n">
        <f aca="false">$D$16/$D$14*1/$B$16*POWER($H$14,2)</f>
        <v>2.0731341557448E-005</v>
      </c>
      <c r="N13" s="91"/>
      <c r="O13" s="91"/>
    </row>
    <row collapsed="false" customFormat="false" customHeight="true" hidden="false" ht="15" outlineLevel="0" r="14">
      <c r="A14" s="46" t="s">
        <v>36</v>
      </c>
      <c r="B14" s="47" t="n">
        <v>-0.08</v>
      </c>
      <c r="C14" s="92" t="s">
        <v>40</v>
      </c>
      <c r="D14" s="93" t="n">
        <f aca="false">TAN(($B$7+($B$14*(G21-$E$7)))*PI()/180)</f>
        <v>1.61384099906959</v>
      </c>
      <c r="E14" s="42" t="s">
        <v>46</v>
      </c>
      <c r="F14" s="49" t="n">
        <f aca="false">$D$15/$D$13*100+$D$15/$D$13*1/$B$16*100-$B$13*1/$B$16*100-100+$B$13*100</f>
        <v>11.9529572259131</v>
      </c>
      <c r="G14" s="42" t="s">
        <v>44</v>
      </c>
      <c r="H14" s="48" t="n">
        <f aca="false">$H$13+($B$15*(G21-$E$8))</f>
        <v>0.0376038033565615</v>
      </c>
      <c r="I14" s="94" t="s">
        <v>49</v>
      </c>
      <c r="J14" s="50" t="n">
        <f aca="false">$D$16/$D$14*$H$14+$D$16/$D$14*1/$B$16*$H$14-$B$13*1/$B$16*$H$14-$H$14+$B$13*$H$14</f>
        <v>0.00437783289471453</v>
      </c>
      <c r="N14" s="91"/>
      <c r="O14" s="95"/>
      <c r="P14" s="96" t="s">
        <v>62</v>
      </c>
      <c r="Q14" s="96"/>
      <c r="R14" s="97"/>
    </row>
    <row collapsed="false" customFormat="false" customHeight="false" hidden="false" ht="26.25" outlineLevel="0" r="15">
      <c r="A15" s="46" t="s">
        <v>37</v>
      </c>
      <c r="B15" s="47" t="n">
        <v>0.000383</v>
      </c>
      <c r="C15" s="92" t="s">
        <v>41</v>
      </c>
      <c r="D15" s="93" t="n">
        <f aca="false">TAN($B$8*PI()/180)</f>
        <v>0.546123704327449</v>
      </c>
      <c r="E15" s="42" t="s">
        <v>47</v>
      </c>
      <c r="F15" s="49" t="n">
        <f aca="false">$D$15/$D$13-1</f>
        <v>-0.661283380555059</v>
      </c>
      <c r="G15" s="98"/>
      <c r="H15" s="49"/>
      <c r="I15" s="94" t="s">
        <v>50</v>
      </c>
      <c r="J15" s="50" t="n">
        <f aca="false">$D$16/$D$14-1</f>
        <v>-0.664262893398589</v>
      </c>
      <c r="N15" s="91"/>
      <c r="O15" s="91"/>
      <c r="P15" s="99" t="s">
        <v>63</v>
      </c>
      <c r="Q15" s="100" t="s">
        <v>64</v>
      </c>
      <c r="R15" s="101" t="s">
        <v>65</v>
      </c>
    </row>
    <row collapsed="false" customFormat="false" customHeight="false" hidden="false" ht="15" outlineLevel="0" r="16">
      <c r="A16" s="52" t="s">
        <v>38</v>
      </c>
      <c r="B16" s="47" t="n">
        <v>22.9</v>
      </c>
      <c r="C16" s="102" t="s">
        <v>42</v>
      </c>
      <c r="D16" s="103" t="n">
        <f aca="false">TAN(E21*PI()/180)</f>
        <v>0.541826307542353</v>
      </c>
      <c r="E16" s="104"/>
      <c r="F16" s="105"/>
      <c r="G16" s="104"/>
      <c r="H16" s="105"/>
      <c r="I16" s="106" t="s">
        <v>51</v>
      </c>
      <c r="J16" s="55" t="n">
        <f aca="false">(B10-0.03)/1.805</f>
        <v>17.8227146814404</v>
      </c>
      <c r="P16" s="107" t="n">
        <v>0.026</v>
      </c>
      <c r="Q16" s="108" t="n">
        <v>0.1365</v>
      </c>
      <c r="R16" s="109" t="n">
        <v>0.0331623</v>
      </c>
    </row>
    <row collapsed="false" customFormat="false" customHeight="false" hidden="false" ht="12.75" outlineLevel="0" r="17">
      <c r="A17" s="80"/>
      <c r="B17" s="1"/>
      <c r="C17" s="110"/>
      <c r="D17" s="111"/>
      <c r="E17" s="91"/>
      <c r="F17" s="91"/>
      <c r="G17" s="91"/>
      <c r="H17" s="91"/>
      <c r="I17" s="112"/>
      <c r="J17" s="91"/>
      <c r="K17" s="113"/>
      <c r="L17" s="113"/>
      <c r="M17" s="113"/>
      <c r="N17" s="113"/>
      <c r="P17" s="58"/>
      <c r="Q17" s="58"/>
      <c r="R17" s="58"/>
    </row>
    <row collapsed="false" customFormat="false" customHeight="false" hidden="false" ht="12.75" outlineLevel="0" r="18">
      <c r="A18" s="80" t="s">
        <v>66</v>
      </c>
      <c r="B18" s="1"/>
      <c r="C18" s="110"/>
      <c r="D18" s="111"/>
      <c r="E18" s="91"/>
      <c r="F18" s="91"/>
      <c r="G18" s="91"/>
      <c r="H18" s="91"/>
      <c r="I18" s="82" t="s">
        <v>67</v>
      </c>
      <c r="J18" s="91"/>
      <c r="K18" s="113"/>
      <c r="L18" s="113"/>
      <c r="M18" s="113"/>
      <c r="N18" s="113"/>
      <c r="P18" s="58"/>
      <c r="Q18" s="58"/>
      <c r="R18" s="58"/>
    </row>
    <row collapsed="false" customFormat="false" customHeight="false" hidden="false" ht="13.5" outlineLevel="0" r="19">
      <c r="D19" s="59"/>
      <c r="I19" s="59"/>
      <c r="P19" s="58"/>
      <c r="Q19" s="114"/>
      <c r="R19" s="58"/>
    </row>
    <row collapsed="false" customFormat="false" customHeight="false" hidden="false" ht="27.75" outlineLevel="0" r="20">
      <c r="A20" s="65" t="s">
        <v>68</v>
      </c>
      <c r="B20" s="65" t="s">
        <v>69</v>
      </c>
      <c r="C20" s="65" t="s">
        <v>70</v>
      </c>
      <c r="D20" s="66" t="s">
        <v>71</v>
      </c>
      <c r="E20" s="65" t="s">
        <v>72</v>
      </c>
      <c r="F20" s="65" t="s">
        <v>73</v>
      </c>
      <c r="G20" s="65" t="s">
        <v>74</v>
      </c>
      <c r="I20" s="84" t="s">
        <v>75</v>
      </c>
      <c r="J20" s="83" t="s">
        <v>76</v>
      </c>
      <c r="K20" s="83" t="s">
        <v>77</v>
      </c>
      <c r="L20" s="83" t="s">
        <v>78</v>
      </c>
      <c r="M20" s="115" t="s">
        <v>79</v>
      </c>
      <c r="N20" s="110" t="s">
        <v>80</v>
      </c>
      <c r="P20" s="116" t="s">
        <v>81</v>
      </c>
      <c r="Q20" s="117" t="s">
        <v>82</v>
      </c>
      <c r="R20" s="117" t="s">
        <v>83</v>
      </c>
      <c r="S20" s="117" t="s">
        <v>84</v>
      </c>
      <c r="T20" s="118" t="s">
        <v>85</v>
      </c>
    </row>
    <row collapsed="false" customFormat="false" customHeight="false" hidden="false" ht="13.5" outlineLevel="0" r="21">
      <c r="A21" s="119" t="n">
        <v>40402</v>
      </c>
      <c r="B21" s="0" t="s">
        <v>86</v>
      </c>
      <c r="C21" s="0" t="n">
        <v>0</v>
      </c>
      <c r="D21" s="0" t="n">
        <v>307.163</v>
      </c>
      <c r="E21" s="0" t="n">
        <v>28.45</v>
      </c>
      <c r="F21" s="0" t="n">
        <v>2878</v>
      </c>
      <c r="G21" s="0" t="n">
        <v>17.4</v>
      </c>
      <c r="I21" s="120" t="n">
        <f aca="false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WURZEL((POTENZ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TENZ(($H$13+($B$15*(G21-$E$8))),2))*((TAN(E21*PI()/180))/(TAN(($B$7+($B$14*(G21-$E$7)))*PI()/180))-1))))/(2*((TAN(E21*PI()/180))/(TAN(($B$7+($B$14*(G21-$E$7)))*PI()/180))*1/$B$16*POTENZ(($H$13+($B$15*(G21-$E$8))),2)))</f>
        <v>102.236307265406</v>
      </c>
      <c r="J21" s="121" t="n">
        <f aca="false">I21*20.9/100</f>
        <v>21.3673882184699</v>
      </c>
      <c r="K21" s="82" t="n">
        <f aca="false">($B$9-EXP(52.57-6690.9/(273.15+G21)-4.681*LN(273.15+G21)))*I21/100*0.2095</f>
        <v>212.701625596968</v>
      </c>
      <c r="L21" s="82" t="n">
        <f aca="false">K21/1.33322</f>
        <v>159.539780079033</v>
      </c>
      <c r="M21" s="120" t="n">
        <f aca="false">(($B$9-EXP(52.57-6690.9/(273.15+G21)-4.681*LN(273.15+G21)))/1013)*I21/100*0.2095*((49-1.335*G21+0.02759*POWER(G21,2)-0.0003235*POWER(G21,3)+0.000001614*POWER(G21,4))-($J$16*(5.516*10^-1-1.759*10^-2*G21+2.253*10^-4*POWER(G21,2)-2.654*10^-7*POWER(G21,3)+5.363*10^-8*POWER(G21,4))))*32/22.414</f>
        <v>8.06789728561225</v>
      </c>
      <c r="N21" s="120" t="n">
        <f aca="false">M21*31.25</f>
        <v>252.121790175383</v>
      </c>
      <c r="O21" s="91"/>
      <c r="P21" s="122" t="n">
        <f aca="false">Q46</f>
        <v>27.042</v>
      </c>
      <c r="Q21" s="123" t="n">
        <f aca="false">P21*(6)</f>
        <v>162.252</v>
      </c>
      <c r="R21" s="124" t="n">
        <f aca="false">((Q21/1000)*(P16*1000))</f>
        <v>4.218552</v>
      </c>
      <c r="S21" s="125" t="n">
        <f aca="false">R21/Q16</f>
        <v>30.9051428571428</v>
      </c>
      <c r="T21" s="126" t="n">
        <f aca="false">R21/R16</f>
        <v>127.209270768312</v>
      </c>
    </row>
    <row collapsed="false" customFormat="false" customHeight="false" hidden="false" ht="12.75" outlineLevel="0" r="22">
      <c r="A22" s="119" t="n">
        <v>40402</v>
      </c>
      <c r="B22" s="0" t="s">
        <v>87</v>
      </c>
      <c r="C22" s="0" t="n">
        <v>0.201</v>
      </c>
      <c r="D22" s="0" t="n">
        <v>303.6</v>
      </c>
      <c r="E22" s="0" t="n">
        <v>28.58</v>
      </c>
      <c r="F22" s="0" t="n">
        <v>2879</v>
      </c>
      <c r="G22" s="0" t="n">
        <v>17.4</v>
      </c>
      <c r="I22" s="120" t="n">
        <f aca="false">(-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+(WURZEL((POTENZ(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,2))-4*((TAN(E22*PI()/180))/(TAN(($B$7+($B$14*(G22-$E$7)))*PI()/180))*1/$B$16*POTENZ(($H$13+($B$15*(G22-$E$8))),2))*((TAN(E22*PI()/180))/(TAN(($B$7+($B$14*(G22-$E$7)))*PI()/180))-1))))/(2*((TAN(E22*PI()/180))/(TAN(($B$7+($B$14*(G22-$E$7)))*PI()/180))*1/$B$16*POTENZ(($H$13+($B$15*(G22-$E$8))),2)))</f>
        <v>101.05030822632</v>
      </c>
      <c r="J22" s="121" t="n">
        <f aca="false">I22*20.9/100</f>
        <v>21.119514419301</v>
      </c>
      <c r="K22" s="82" t="n">
        <f aca="false">($B$9-EXP(52.57-6690.9/(273.15+G22)-4.681*LN(273.15+G22)))*I22/100*0.2095</f>
        <v>210.23416633208</v>
      </c>
      <c r="L22" s="82" t="n">
        <f aca="false">K22/1.33322</f>
        <v>157.689028316467</v>
      </c>
      <c r="M22" s="120" t="n">
        <f aca="false">(($B$9-EXP(52.57-6690.9/(273.15+G22)-4.681*LN(273.15+G22)))/1013)*I22/100*0.2095*((49-1.335*G22+0.02759*POTENZ(G22,2)-0.0003235*POTENZ(G22,3)+0.000001614*POTENZ(G22,4))-($J$16*(5.516*10^-1-1.759*10^-2*G22+2.253*10^-4*POTENZ(G22,2)-2.654*10^-7*POTENZ(G22,3)+5.363*10^-8*POTENZ(G22,4))))*32/22.414</f>
        <v>7.97430510995455</v>
      </c>
      <c r="N22" s="120" t="n">
        <f aca="false">M22*31.25</f>
        <v>249.19703468608</v>
      </c>
      <c r="O22" s="91"/>
      <c r="P22" s="127"/>
      <c r="Q22" s="128"/>
      <c r="R22" s="127"/>
      <c r="S22" s="129"/>
      <c r="T22" s="130"/>
    </row>
    <row collapsed="false" customFormat="false" customHeight="true" hidden="false" ht="12.75" outlineLevel="0" r="23">
      <c r="A23" s="119" t="n">
        <v>40402</v>
      </c>
      <c r="B23" s="0" t="s">
        <v>88</v>
      </c>
      <c r="C23" s="0" t="n">
        <v>0.368</v>
      </c>
      <c r="D23" s="0" t="n">
        <v>303.872</v>
      </c>
      <c r="E23" s="0" t="n">
        <v>28.57</v>
      </c>
      <c r="F23" s="0" t="n">
        <v>2872</v>
      </c>
      <c r="G23" s="0" t="n">
        <v>17.4</v>
      </c>
      <c r="I23" s="120" t="n">
        <f aca="false">(-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+(WURZEL((POTENZ(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,2))-4*((TAN(E23*PI()/180))/(TAN(($B$7+($B$14*(G23-$E$7)))*PI()/180))*1/$B$16*POTENZ(($H$13+($B$15*(G23-$E$8))),2))*((TAN(E23*PI()/180))/(TAN(($B$7+($B$14*(G23-$E$7)))*PI()/180))-1))))/(2*((TAN(E23*PI()/180))/(TAN(($B$7+($B$14*(G23-$E$7)))*PI()/180))*1/$B$16*POTENZ(($H$13+($B$15*(G23-$E$8))),2)))</f>
        <v>101.140965101813</v>
      </c>
      <c r="J23" s="121" t="n">
        <f aca="false">I23*20.9/100</f>
        <v>21.1384617062789</v>
      </c>
      <c r="K23" s="82" t="n">
        <f aca="false">($B$9-EXP(52.57-6690.9/(273.15+G23)-4.681*LN(273.15+G23)))*I23/100*0.2095</f>
        <v>210.422777064456</v>
      </c>
      <c r="L23" s="82" t="n">
        <f aca="false">K23/1.33322</f>
        <v>157.830498390705</v>
      </c>
      <c r="M23" s="120" t="n">
        <f aca="false">(($B$9-EXP(52.57-6690.9/(273.15+G23)-4.681*LN(273.15+G23)))/1013)*I23/100*0.2095*((49-1.335*G23+0.02759*POTENZ(G23,2)-0.0003235*POTENZ(G23,3)+0.000001614*POTENZ(G23,4))-($J$16*(5.516*10^-1-1.759*10^-2*G23+2.253*10^-4*POTENZ(G23,2)-2.654*10^-7*POTENZ(G23,3)+5.363*10^-8*POTENZ(G23,4))))*32/22.414</f>
        <v>7.98145922554491</v>
      </c>
      <c r="N23" s="120" t="n">
        <f aca="false">M23*31.25</f>
        <v>249.420600798278</v>
      </c>
      <c r="P23" s="131" t="s">
        <v>89</v>
      </c>
      <c r="Q23" s="131"/>
      <c r="R23" s="131"/>
      <c r="S23" s="131"/>
    </row>
    <row collapsed="false" customFormat="false" customHeight="false" hidden="false" ht="12.75" outlineLevel="0" r="24">
      <c r="A24" s="119" t="n">
        <v>40402</v>
      </c>
      <c r="B24" s="0" t="s">
        <v>90</v>
      </c>
      <c r="C24" s="0" t="n">
        <v>0.535</v>
      </c>
      <c r="D24" s="0" t="n">
        <v>303.6</v>
      </c>
      <c r="E24" s="0" t="n">
        <v>28.58</v>
      </c>
      <c r="F24" s="0" t="n">
        <v>2877</v>
      </c>
      <c r="G24" s="0" t="n">
        <v>17.4</v>
      </c>
      <c r="I24" s="120" t="n">
        <f aca="false">(-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+(WURZEL((POTENZ(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,2))-4*((TAN(E24*PI()/180))/(TAN(($B$7+($B$14*(G24-$E$7)))*PI()/180))*1/$B$16*POTENZ(($H$13+($B$15*(G24-$E$8))),2))*((TAN(E24*PI()/180))/(TAN(($B$7+($B$14*(G24-$E$7)))*PI()/180))-1))))/(2*((TAN(E24*PI()/180))/(TAN(($B$7+($B$14*(G24-$E$7)))*PI()/180))*1/$B$16*POTENZ(($H$13+($B$15*(G24-$E$8))),2)))</f>
        <v>101.05030822632</v>
      </c>
      <c r="J24" s="121" t="n">
        <f aca="false">I24*20.9/100</f>
        <v>21.119514419301</v>
      </c>
      <c r="K24" s="82" t="n">
        <f aca="false">($B$9-EXP(52.57-6690.9/(273.15+G24)-4.681*LN(273.15+G24)))*I24/100*0.2095</f>
        <v>210.23416633208</v>
      </c>
      <c r="L24" s="82" t="n">
        <f aca="false">K24/1.33322</f>
        <v>157.689028316467</v>
      </c>
      <c r="M24" s="120" t="n">
        <f aca="false">(($B$9-EXP(52.57-6690.9/(273.15+G24)-4.681*LN(273.15+G24)))/1013)*I24/100*0.2095*((49-1.335*G24+0.02759*POTENZ(G24,2)-0.0003235*POTENZ(G24,3)+0.000001614*POTENZ(G24,4))-($J$16*(5.516*10^-1-1.759*10^-2*G24+2.253*10^-4*POTENZ(G24,2)-2.654*10^-7*POTENZ(G24,3)+5.363*10^-8*POTENZ(G24,4))))*32/22.414</f>
        <v>7.97430510995455</v>
      </c>
      <c r="N24" s="120" t="n">
        <f aca="false">M24*31.25</f>
        <v>249.19703468608</v>
      </c>
      <c r="P24" s="58"/>
      <c r="Q24" s="58"/>
      <c r="R24" s="58"/>
    </row>
    <row collapsed="false" customFormat="false" customHeight="false" hidden="false" ht="12.75" outlineLevel="0" r="25">
      <c r="A25" s="119" t="n">
        <v>40402</v>
      </c>
      <c r="B25" s="0" t="s">
        <v>91</v>
      </c>
      <c r="C25" s="0" t="n">
        <v>0.702</v>
      </c>
      <c r="D25" s="0" t="n">
        <v>299.872</v>
      </c>
      <c r="E25" s="0" t="n">
        <v>28.76</v>
      </c>
      <c r="F25" s="0" t="n">
        <v>2873</v>
      </c>
      <c r="G25" s="0" t="n">
        <v>17.3</v>
      </c>
      <c r="I25" s="120" t="n">
        <f aca="false">(-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+(WURZEL((POTENZ(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,2))-4*((TAN(E25*PI()/180))/(TAN(($B$7+($B$14*(G25-$E$7)))*PI()/180))*1/$B$16*POTENZ(($H$13+($B$15*(G25-$E$8))),2))*((TAN(E25*PI()/180))/(TAN(($B$7+($B$14*(G25-$E$7)))*PI()/180))-1))))/(2*((TAN(E25*PI()/180))/(TAN(($B$7+($B$14*(G25-$E$7)))*PI()/180))*1/$B$16*POTENZ(($H$13+($B$15*(G25-$E$8))),2)))</f>
        <v>99.6030942779937</v>
      </c>
      <c r="J25" s="121" t="n">
        <f aca="false">I25*20.9/100</f>
        <v>20.8170467041007</v>
      </c>
      <c r="K25" s="82" t="n">
        <f aca="false">($B$9-EXP(52.57-6690.9/(273.15+G25)-4.681*LN(273.15+G25)))*I25/100*0.2095</f>
        <v>207.249435506938</v>
      </c>
      <c r="L25" s="82" t="n">
        <f aca="false">K25/1.33322</f>
        <v>155.450289904846</v>
      </c>
      <c r="M25" s="120" t="n">
        <f aca="false">(($B$9-EXP(52.57-6690.9/(273.15+G25)-4.681*LN(273.15+G25)))/1013)*I25/100*0.2095*((49-1.335*G25+0.02759*POTENZ(G25,2)-0.0003235*POTENZ(G25,3)+0.000001614*POTENZ(G25,4))-($J$16*(5.516*10^-1-1.759*10^-2*G25+2.253*10^-4*POTENZ(G25,2)-2.654*10^-7*POTENZ(G25,3)+5.363*10^-8*POTENZ(G25,4))))*32/22.414</f>
        <v>7.87504218618318</v>
      </c>
      <c r="N25" s="120" t="n">
        <f aca="false">M25*31.25</f>
        <v>246.095068318224</v>
      </c>
      <c r="P25" s="58"/>
      <c r="Q25" s="58"/>
      <c r="R25" s="58"/>
    </row>
    <row collapsed="false" customFormat="false" customHeight="false" hidden="false" ht="12.75" outlineLevel="0" r="26">
      <c r="A26" s="119" t="n">
        <v>40402</v>
      </c>
      <c r="B26" s="0" t="s">
        <v>92</v>
      </c>
      <c r="C26" s="0" t="n">
        <v>0.869</v>
      </c>
      <c r="D26" s="0" t="n">
        <v>303.328</v>
      </c>
      <c r="E26" s="0" t="n">
        <v>28.59</v>
      </c>
      <c r="F26" s="0" t="n">
        <v>2875</v>
      </c>
      <c r="G26" s="0" t="n">
        <v>17.4</v>
      </c>
      <c r="I26" s="120" t="n">
        <f aca="false">(-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+(WURZEL((POTENZ(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,2))-4*((TAN(E26*PI()/180))/(TAN(($B$7+($B$14*(G26-$E$7)))*PI()/180))*1/$B$16*POTENZ(($H$13+($B$15*(G26-$E$8))),2))*((TAN(E26*PI()/180))/(TAN(($B$7+($B$14*(G26-$E$7)))*PI()/180))-1))))/(2*((TAN(E26*PI()/180))/(TAN(($B$7+($B$14*(G26-$E$7)))*PI()/180))*1/$B$16*POTENZ(($H$13+($B$15*(G26-$E$8))),2)))</f>
        <v>100.959746373845</v>
      </c>
      <c r="J26" s="121" t="n">
        <f aca="false">I26*20.9/100</f>
        <v>21.1005869921336</v>
      </c>
      <c r="K26" s="82" t="n">
        <f aca="false">($B$9-EXP(52.57-6690.9/(273.15+G26)-4.681*LN(273.15+G26)))*I26/100*0.2095</f>
        <v>210.04575329415</v>
      </c>
      <c r="L26" s="82" t="n">
        <f aca="false">K26/1.33322</f>
        <v>157.547706525667</v>
      </c>
      <c r="M26" s="120" t="n">
        <f aca="false">(($B$9-EXP(52.57-6690.9/(273.15+G26)-4.681*LN(273.15+G26)))/1013)*I26/100*0.2095*((49-1.335*G26+0.02759*POTENZ(G26,2)-0.0003235*POTENZ(G26,3)+0.000001614*POTENZ(G26,4))-($J$16*(5.516*10^-1-1.759*10^-2*G26+2.253*10^-4*POTENZ(G26,2)-2.654*10^-7*POTENZ(G26,3)+5.363*10^-8*POTENZ(G26,4))))*32/22.414</f>
        <v>7.96715849303039</v>
      </c>
      <c r="N26" s="120" t="n">
        <f aca="false">M26*31.25</f>
        <v>248.9737029072</v>
      </c>
      <c r="P26" s="58"/>
      <c r="Q26" s="58"/>
      <c r="R26" s="58"/>
    </row>
    <row collapsed="false" customFormat="false" customHeight="false" hidden="false" ht="12.75" outlineLevel="0" r="27">
      <c r="A27" s="119" t="n">
        <v>40402</v>
      </c>
      <c r="B27" s="0" t="s">
        <v>93</v>
      </c>
      <c r="C27" s="0" t="n">
        <v>1.036</v>
      </c>
      <c r="D27" s="0" t="n">
        <v>301.431</v>
      </c>
      <c r="E27" s="0" t="n">
        <v>28.66</v>
      </c>
      <c r="F27" s="0" t="n">
        <v>2878</v>
      </c>
      <c r="G27" s="0" t="n">
        <v>17.4</v>
      </c>
      <c r="I27" s="120" t="n">
        <f aca="false">(-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+(WURZEL((POTENZ(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,2))-4*((TAN(E27*PI()/180))/(TAN(($B$7+($B$14*(G27-$E$7)))*PI()/180))*1/$B$16*POTENZ(($H$13+($B$15*(G27-$E$8))),2))*((TAN(E27*PI()/180))/(TAN(($B$7+($B$14*(G27-$E$7)))*PI()/180))-1))))/(2*((TAN(E27*PI()/180))/(TAN(($B$7+($B$14*(G27-$E$7)))*PI()/180))*1/$B$16*POTENZ(($H$13+($B$15*(G27-$E$8))),2)))</f>
        <v>100.328463096668</v>
      </c>
      <c r="J27" s="121" t="n">
        <f aca="false">I27*20.9/100</f>
        <v>20.9686487872037</v>
      </c>
      <c r="K27" s="82" t="n">
        <f aca="false">($B$9-EXP(52.57-6690.9/(273.15+G27)-4.681*LN(273.15+G27)))*I27/100*0.2095</f>
        <v>208.732374682782</v>
      </c>
      <c r="L27" s="82" t="n">
        <f aca="false">K27/1.33322</f>
        <v>156.562588832137</v>
      </c>
      <c r="M27" s="120" t="n">
        <f aca="false">(($B$9-EXP(52.57-6690.9/(273.15+G27)-4.681*LN(273.15+G27)))/1013)*I27/100*0.2095*((49-1.335*G27+0.02759*POTENZ(G27,2)-0.0003235*POTENZ(G27,3)+0.000001614*POTENZ(G27,4))-($J$16*(5.516*10^-1-1.759*10^-2*G27+2.253*10^-4*POTENZ(G27,2)-2.654*10^-7*POTENZ(G27,3)+5.363*10^-8*POTENZ(G27,4))))*32/22.414</f>
        <v>7.9173412727628</v>
      </c>
      <c r="N27" s="120" t="n">
        <f aca="false">M27*31.25</f>
        <v>247.416914773837</v>
      </c>
      <c r="P27" s="58"/>
      <c r="Q27" s="58"/>
      <c r="R27" s="58"/>
    </row>
    <row collapsed="false" customFormat="false" customHeight="false" hidden="false" ht="12.75" outlineLevel="0" r="28">
      <c r="A28" s="119" t="n">
        <v>40402</v>
      </c>
      <c r="B28" s="0" t="s">
        <v>94</v>
      </c>
      <c r="C28" s="0" t="n">
        <v>1.203</v>
      </c>
      <c r="D28" s="0" t="n">
        <v>300.354</v>
      </c>
      <c r="E28" s="0" t="n">
        <v>28.7</v>
      </c>
      <c r="F28" s="0" t="n">
        <v>2874</v>
      </c>
      <c r="G28" s="0" t="n">
        <v>17.4</v>
      </c>
      <c r="I28" s="120" t="n">
        <f aca="false">(-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+(WURZEL((POTENZ(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,2))-4*((TAN(E28*PI()/180))/(TAN(($B$7+($B$14*(G28-$E$7)))*PI()/180))*1/$B$16*POTENZ(($H$13+($B$15*(G28-$E$8))),2))*((TAN(E28*PI()/180))/(TAN(($B$7+($B$14*(G28-$E$7)))*PI()/180))-1))))/(2*((TAN(E28*PI()/180))/(TAN(($B$7+($B$14*(G28-$E$7)))*PI()/180))*1/$B$16*POTENZ(($H$13+($B$15*(G28-$E$8))),2)))</f>
        <v>99.9698002772852</v>
      </c>
      <c r="J28" s="121" t="n">
        <f aca="false">I28*20.9/100</f>
        <v>20.8936882579526</v>
      </c>
      <c r="K28" s="82" t="n">
        <f aca="false">($B$9-EXP(52.57-6690.9/(273.15+G28)-4.681*LN(273.15+G28)))*I28/100*0.2095</f>
        <v>207.986180236165</v>
      </c>
      <c r="L28" s="82" t="n">
        <f aca="false">K28/1.33322</f>
        <v>156.002895423235</v>
      </c>
      <c r="M28" s="120" t="n">
        <f aca="false">(($B$9-EXP(52.57-6690.9/(273.15+G28)-4.681*LN(273.15+G28)))/1013)*I28/100*0.2095*((49-1.335*G28+0.02759*POTENZ(G28,2)-0.0003235*POTENZ(G28,3)+0.000001614*POTENZ(G28,4))-($J$16*(5.516*10^-1-1.759*10^-2*G28+2.253*10^-4*POTENZ(G28,2)-2.654*10^-7*POTENZ(G28,3)+5.363*10^-8*POTENZ(G28,4))))*32/22.414</f>
        <v>7.88903768019035</v>
      </c>
      <c r="N28" s="120" t="n">
        <f aca="false">M28*31.25</f>
        <v>246.532427505948</v>
      </c>
      <c r="P28" s="58"/>
      <c r="Q28" s="58"/>
      <c r="R28" s="58"/>
    </row>
    <row collapsed="false" customFormat="false" customHeight="false" hidden="false" ht="12.75" outlineLevel="0" r="29">
      <c r="A29" s="119" t="n">
        <v>40402</v>
      </c>
      <c r="B29" s="0" t="s">
        <v>95</v>
      </c>
      <c r="C29" s="0" t="n">
        <v>1.37</v>
      </c>
      <c r="D29" s="0" t="n">
        <v>302.785</v>
      </c>
      <c r="E29" s="0" t="n">
        <v>28.61</v>
      </c>
      <c r="F29" s="0" t="n">
        <v>2881</v>
      </c>
      <c r="G29" s="0" t="n">
        <v>17.4</v>
      </c>
      <c r="I29" s="120" t="n">
        <f aca="false">(-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+(WURZEL((POTENZ(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,2))-4*((TAN(E29*PI()/180))/(TAN(($B$7+($B$14*(G29-$E$7)))*PI()/180))*1/$B$16*POTENZ(($H$13+($B$15*(G29-$E$8))),2))*((TAN(E29*PI()/180))/(TAN(($B$7+($B$14*(G29-$E$7)))*PI()/180))-1))))/(2*((TAN(E29*PI()/180))/(TAN(($B$7+($B$14*(G29-$E$7)))*PI()/180))*1/$B$16*POTENZ(($H$13+($B$15*(G29-$E$8))),2)))</f>
        <v>100.778907215286</v>
      </c>
      <c r="J29" s="121" t="n">
        <f aca="false">I29*20.9/100</f>
        <v>21.0627916079949</v>
      </c>
      <c r="K29" s="82" t="n">
        <f aca="false">($B$9-EXP(52.57-6690.9/(273.15+G29)-4.681*LN(273.15+G29)))*I29/100*0.2095</f>
        <v>209.669519214244</v>
      </c>
      <c r="L29" s="82" t="n">
        <f aca="false">K29/1.33322</f>
        <v>157.265506978776</v>
      </c>
      <c r="M29" s="120" t="n">
        <f aca="false">(($B$9-EXP(52.57-6690.9/(273.15+G29)-4.681*LN(273.15+G29)))/1013)*I29/100*0.2095*((49-1.335*G29+0.02759*POTENZ(G29,2)-0.0003235*POTENZ(G29,3)+0.000001614*POTENZ(G29,4))-($J$16*(5.516*10^-1-1.759*10^-2*G29+2.253*10^-4*POTENZ(G29,2)-2.654*10^-7*POTENZ(G29,3)+5.363*10^-8*POTENZ(G29,4))))*32/22.414</f>
        <v>7.95288771393544</v>
      </c>
      <c r="N29" s="120" t="n">
        <f aca="false">M29*31.25</f>
        <v>248.527741060483</v>
      </c>
      <c r="P29" s="58"/>
      <c r="Q29" s="58"/>
      <c r="R29" s="58"/>
    </row>
    <row collapsed="false" customFormat="false" customHeight="false" hidden="false" ht="12.75" outlineLevel="0" r="30">
      <c r="A30" s="119" t="n">
        <v>40402</v>
      </c>
      <c r="B30" s="0" t="s">
        <v>96</v>
      </c>
      <c r="C30" s="0" t="n">
        <v>1.537</v>
      </c>
      <c r="D30" s="0" t="n">
        <v>299.817</v>
      </c>
      <c r="E30" s="0" t="n">
        <v>28.72</v>
      </c>
      <c r="F30" s="0" t="n">
        <v>2873</v>
      </c>
      <c r="G30" s="0" t="n">
        <v>17.4</v>
      </c>
      <c r="I30" s="120" t="n">
        <f aca="false">(-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+(WURZEL((POTENZ(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,2))-4*((TAN(E30*PI()/180))/(TAN(($B$7+($B$14*(G30-$E$7)))*PI()/180))*1/$B$16*POTENZ(($H$13+($B$15*(G30-$E$8))),2))*((TAN(E30*PI()/180))/(TAN(($B$7+($B$14*(G30-$E$7)))*PI()/180))-1))))/(2*((TAN(E30*PI()/180))/(TAN(($B$7+($B$14*(G30-$E$7)))*PI()/180))*1/$B$16*POTENZ(($H$13+($B$15*(G30-$E$8))),2)))</f>
        <v>99.7910301895938</v>
      </c>
      <c r="J30" s="121" t="n">
        <f aca="false">I30*20.9/100</f>
        <v>20.8563253096251</v>
      </c>
      <c r="K30" s="82" t="n">
        <f aca="false">($B$9-EXP(52.57-6690.9/(273.15+G30)-4.681*LN(273.15+G30)))*I30/100*0.2095</f>
        <v>207.614250837724</v>
      </c>
      <c r="L30" s="82" t="n">
        <f aca="false">K30/1.33322</f>
        <v>155.72392466189</v>
      </c>
      <c r="M30" s="120" t="n">
        <f aca="false">(($B$9-EXP(52.57-6690.9/(273.15+G30)-4.681*LN(273.15+G30)))/1013)*I30/100*0.2095*((49-1.335*G30+0.02759*POTENZ(G30,2)-0.0003235*POTENZ(G30,3)+0.000001614*POTENZ(G30,4))-($J$16*(5.516*10^-1-1.759*10^-2*G30+2.253*10^-4*POTENZ(G30,2)-2.654*10^-7*POTENZ(G30,3)+5.363*10^-8*POTENZ(G30,4))))*32/22.414</f>
        <v>7.87493018018558</v>
      </c>
      <c r="N30" s="120" t="n">
        <f aca="false">M30*31.25</f>
        <v>246.091568130799</v>
      </c>
      <c r="P30" s="58"/>
      <c r="Q30" s="58"/>
      <c r="R30" s="58"/>
    </row>
    <row collapsed="false" customFormat="false" customHeight="false" hidden="false" ht="12.75" outlineLevel="0" r="31">
      <c r="A31" s="119" t="n">
        <v>40402</v>
      </c>
      <c r="B31" s="0" t="s">
        <v>97</v>
      </c>
      <c r="C31" s="0" t="n">
        <v>1.703</v>
      </c>
      <c r="D31" s="0" t="n">
        <v>298.212</v>
      </c>
      <c r="E31" s="0" t="n">
        <v>28.78</v>
      </c>
      <c r="F31" s="0" t="n">
        <v>2883</v>
      </c>
      <c r="G31" s="0" t="n">
        <v>17.4</v>
      </c>
      <c r="I31" s="120" t="n">
        <f aca="false">(-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+(WURZEL((POTENZ(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,2))-4*((TAN(E31*PI()/180))/(TAN(($B$7+($B$14*(G31-$E$7)))*PI()/180))*1/$B$16*POTENZ(($H$13+($B$15*(G31-$E$8))),2))*((TAN(E31*PI()/180))/(TAN(($B$7+($B$14*(G31-$E$7)))*PI()/180))-1))))/(2*((TAN(E31*PI()/180))/(TAN(($B$7+($B$14*(G31-$E$7)))*PI()/180))*1/$B$16*POTENZ(($H$13+($B$15*(G31-$E$8))),2)))</f>
        <v>99.2569529193643</v>
      </c>
      <c r="J31" s="121" t="n">
        <f aca="false">I31*20.9/100</f>
        <v>20.7447031601471</v>
      </c>
      <c r="K31" s="82" t="n">
        <f aca="false">($B$9-EXP(52.57-6690.9/(273.15+G31)-4.681*LN(273.15+G31)))*I31/100*0.2095</f>
        <v>206.503108361918</v>
      </c>
      <c r="L31" s="82" t="n">
        <f aca="false">K31/1.33322</f>
        <v>154.89049696368</v>
      </c>
      <c r="M31" s="120" t="n">
        <f aca="false">(($B$9-EXP(52.57-6690.9/(273.15+G31)-4.681*LN(273.15+G31)))/1013)*I31/100*0.2095*((49-1.335*G31+0.02759*POTENZ(G31,2)-0.0003235*POTENZ(G31,3)+0.000001614*POTENZ(G31,4))-($J$16*(5.516*10^-1-1.759*10^-2*G31+2.253*10^-4*POTENZ(G31,2)-2.654*10^-7*POTENZ(G31,3)+5.363*10^-8*POTENZ(G31,4))))*32/22.414</f>
        <v>7.83278389503459</v>
      </c>
      <c r="N31" s="120" t="n">
        <f aca="false">M31*31.25</f>
        <v>244.774496719831</v>
      </c>
      <c r="P31" s="58"/>
      <c r="Q31" s="58"/>
      <c r="R31" s="58"/>
    </row>
    <row collapsed="false" customFormat="false" customHeight="false" hidden="false" ht="12.75" outlineLevel="0" r="32">
      <c r="A32" s="119" t="n">
        <v>40402</v>
      </c>
      <c r="B32" s="0" t="s">
        <v>98</v>
      </c>
      <c r="C32" s="0" t="n">
        <v>1.87</v>
      </c>
      <c r="D32" s="0" t="n">
        <v>300.892</v>
      </c>
      <c r="E32" s="0" t="n">
        <v>28.68</v>
      </c>
      <c r="F32" s="0" t="n">
        <v>2880</v>
      </c>
      <c r="G32" s="0" t="n">
        <v>17.4</v>
      </c>
      <c r="I32" s="120" t="n">
        <f aca="false">(-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+(WURZEL((POTENZ(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,2))-4*((TAN(E32*PI()/180))/(TAN(($B$7+($B$14*(G32-$E$7)))*PI()/180))*1/$B$16*POTENZ(($H$13+($B$15*(G32-$E$8))),2))*((TAN(E32*PI()/180))/(TAN(($B$7+($B$14*(G32-$E$7)))*PI()/180))-1))))/(2*((TAN(E32*PI()/180))/(TAN(($B$7+($B$14*(G32-$E$7)))*PI()/180))*1/$B$16*POTENZ(($H$13+($B$15*(G32-$E$8))),2)))</f>
        <v>100.148944236769</v>
      </c>
      <c r="J32" s="121" t="n">
        <f aca="false">I32*20.9/100</f>
        <v>20.9311293454848</v>
      </c>
      <c r="K32" s="82" t="n">
        <f aca="false">($B$9-EXP(52.57-6690.9/(273.15+G32)-4.681*LN(273.15+G32)))*I32/100*0.2095</f>
        <v>208.358887471172</v>
      </c>
      <c r="L32" s="82" t="n">
        <f aca="false">K32/1.33322</f>
        <v>156.282449611596</v>
      </c>
      <c r="M32" s="120" t="n">
        <f aca="false">(($B$9-EXP(52.57-6690.9/(273.15+G32)-4.681*LN(273.15+G32)))/1013)*I32/100*0.2095*((49-1.335*G32+0.02759*POTENZ(G32,2)-0.0003235*POTENZ(G32,3)+0.000001614*POTENZ(G32,4))-($J$16*(5.516*10^-1-1.759*10^-2*G32+2.253*10^-4*POTENZ(G32,2)-2.654*10^-7*POTENZ(G32,3)+5.363*10^-8*POTENZ(G32,4))))*32/22.414</f>
        <v>7.9031746839918</v>
      </c>
      <c r="N32" s="120" t="n">
        <f aca="false">M32*31.25</f>
        <v>246.974208874744</v>
      </c>
      <c r="P32" s="58"/>
      <c r="Q32" s="58"/>
      <c r="R32" s="58"/>
    </row>
    <row collapsed="false" customFormat="false" customHeight="false" hidden="false" ht="12.75" outlineLevel="0" r="33">
      <c r="A33" s="119" t="n">
        <v>40402</v>
      </c>
      <c r="B33" s="0" t="s">
        <v>99</v>
      </c>
      <c r="C33" s="0" t="n">
        <v>2.037</v>
      </c>
      <c r="D33" s="0" t="n">
        <v>300.623</v>
      </c>
      <c r="E33" s="0" t="n">
        <v>28.69</v>
      </c>
      <c r="F33" s="0" t="n">
        <v>2886</v>
      </c>
      <c r="G33" s="0" t="n">
        <v>17.4</v>
      </c>
      <c r="I33" s="120" t="n">
        <f aca="false">(-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+(WURZEL((POTENZ(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,2))-4*((TAN(E33*PI()/180))/(TAN(($B$7+($B$14*(G33-$E$7)))*PI()/180))*1/$B$16*POTENZ(($H$13+($B$15*(G33-$E$8))),2))*((TAN(E33*PI()/180))/(TAN(($B$7+($B$14*(G33-$E$7)))*PI()/180))-1))))/(2*((TAN(E33*PI()/180))/(TAN(($B$7+($B$14*(G33-$E$7)))*PI()/180))*1/$B$16*POTENZ(($H$13+($B$15*(G33-$E$8))),2)))</f>
        <v>100.05932545884</v>
      </c>
      <c r="J33" s="121" t="n">
        <f aca="false">I33*20.9/100</f>
        <v>20.9123990208976</v>
      </c>
      <c r="K33" s="82" t="n">
        <f aca="false">($B$9-EXP(52.57-6690.9/(273.15+G33)-4.681*LN(273.15+G33)))*I33/100*0.2095</f>
        <v>208.172436490503</v>
      </c>
      <c r="L33" s="82" t="n">
        <f aca="false">K33/1.33322</f>
        <v>156.142599488834</v>
      </c>
      <c r="M33" s="120" t="n">
        <f aca="false">(($B$9-EXP(52.57-6690.9/(273.15+G33)-4.681*LN(273.15+G33)))/1013)*I33/100*0.2095*((49-1.335*G33+0.02759*POTENZ(G33,2)-0.0003235*POTENZ(G33,3)+0.000001614*POTENZ(G33,4))-($J$16*(5.516*10^-1-1.759*10^-2*G33+2.253*10^-4*POTENZ(G33,2)-2.654*10^-7*POTENZ(G33,3)+5.363*10^-8*POTENZ(G33,4))))*32/22.414</f>
        <v>7.89610248904915</v>
      </c>
      <c r="N33" s="120" t="n">
        <f aca="false">M33*31.25</f>
        <v>246.753202782786</v>
      </c>
      <c r="P33" s="58"/>
      <c r="Q33" s="58"/>
      <c r="R33" s="58"/>
    </row>
    <row collapsed="false" customFormat="false" customHeight="false" hidden="false" ht="12.75" outlineLevel="0" r="34">
      <c r="A34" s="119" t="n">
        <v>40402</v>
      </c>
      <c r="B34" s="0" t="s">
        <v>100</v>
      </c>
      <c r="C34" s="0" t="n">
        <v>2.204</v>
      </c>
      <c r="D34" s="0" t="n">
        <v>299.548</v>
      </c>
      <c r="E34" s="0" t="n">
        <v>28.73</v>
      </c>
      <c r="F34" s="0" t="n">
        <v>2884</v>
      </c>
      <c r="G34" s="0" t="n">
        <v>17.4</v>
      </c>
      <c r="I34" s="120" t="n">
        <f aca="false">(-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+(WURZEL((POTENZ(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,2))-4*((TAN(E34*PI()/180))/(TAN(($B$7+($B$14*(G34-$E$7)))*PI()/180))*1/$B$16*POTENZ(($H$13+($B$15*(G34-$E$8))),2))*((TAN(E34*PI()/180))/(TAN(($B$7+($B$14*(G34-$E$7)))*PI()/180))-1))))/(2*((TAN(E34*PI()/180))/(TAN(($B$7+($B$14*(G34-$E$7)))*PI()/180))*1/$B$16*POTENZ(($H$13+($B$15*(G34-$E$8))),2)))</f>
        <v>99.7017850271081</v>
      </c>
      <c r="J34" s="121" t="n">
        <f aca="false">I34*20.9/100</f>
        <v>20.8376730706656</v>
      </c>
      <c r="K34" s="82" t="n">
        <f aca="false">($B$9-EXP(52.57-6690.9/(273.15+G34)-4.681*LN(273.15+G34)))*I34/100*0.2095</f>
        <v>207.428577160289</v>
      </c>
      <c r="L34" s="82" t="n">
        <f aca="false">K34/1.33322</f>
        <v>155.58465756611</v>
      </c>
      <c r="M34" s="120" t="n">
        <f aca="false">(($B$9-EXP(52.57-6690.9/(273.15+G34)-4.681*LN(273.15+G34)))/1013)*I34/100*0.2095*((49-1.335*G34+0.02759*POTENZ(G34,2)-0.0003235*POTENZ(G34,3)+0.000001614*POTENZ(G34,4))-($J$16*(5.516*10^-1-1.759*10^-2*G34+2.253*10^-4*POTENZ(G34,2)-2.654*10^-7*POTENZ(G34,3)+5.363*10^-8*POTENZ(G34,4))))*32/22.414</f>
        <v>7.86788746881003</v>
      </c>
      <c r="N34" s="120" t="n">
        <f aca="false">M34*31.25</f>
        <v>245.871483400314</v>
      </c>
      <c r="P34" s="58"/>
      <c r="Q34" s="58"/>
      <c r="R34" s="58"/>
    </row>
    <row collapsed="false" customFormat="false" customHeight="false" hidden="false" ht="12.75" outlineLevel="0" r="35">
      <c r="A35" s="119" t="n">
        <v>40402</v>
      </c>
      <c r="B35" s="0" t="s">
        <v>101</v>
      </c>
      <c r="C35" s="0" t="n">
        <v>2.371</v>
      </c>
      <c r="D35" s="0" t="n">
        <v>299.817</v>
      </c>
      <c r="E35" s="0" t="n">
        <v>28.72</v>
      </c>
      <c r="F35" s="0" t="n">
        <v>2884</v>
      </c>
      <c r="G35" s="0" t="n">
        <v>17.4</v>
      </c>
      <c r="I35" s="120" t="n">
        <f aca="false">(-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+(WURZEL((POTENZ(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,2))-4*((TAN(E35*PI()/180))/(TAN(($B$7+($B$14*(G35-$E$7)))*PI()/180))*1/$B$16*POTENZ(($H$13+($B$15*(G35-$E$8))),2))*((TAN(E35*PI()/180))/(TAN(($B$7+($B$14*(G35-$E$7)))*PI()/180))-1))))/(2*((TAN(E35*PI()/180))/(TAN(($B$7+($B$14*(G35-$E$7)))*PI()/180))*1/$B$16*POTENZ(($H$13+($B$15*(G35-$E$8))),2)))</f>
        <v>99.7910301895938</v>
      </c>
      <c r="J35" s="121" t="n">
        <f aca="false">I35*20.9/100</f>
        <v>20.8563253096251</v>
      </c>
      <c r="K35" s="82" t="n">
        <f aca="false">($B$9-EXP(52.57-6690.9/(273.15+G35)-4.681*LN(273.15+G35)))*I35/100*0.2095</f>
        <v>207.614250837724</v>
      </c>
      <c r="L35" s="82" t="n">
        <f aca="false">K35/1.33322</f>
        <v>155.72392466189</v>
      </c>
      <c r="M35" s="120" t="n">
        <f aca="false">(($B$9-EXP(52.57-6690.9/(273.15+G35)-4.681*LN(273.15+G35)))/1013)*I35/100*0.2095*((49-1.335*G35+0.02759*POTENZ(G35,2)-0.0003235*POTENZ(G35,3)+0.000001614*POTENZ(G35,4))-($J$16*(5.516*10^-1-1.759*10^-2*G35+2.253*10^-4*POTENZ(G35,2)-2.654*10^-7*POTENZ(G35,3)+5.363*10^-8*POTENZ(G35,4))))*32/22.414</f>
        <v>7.87493018018558</v>
      </c>
      <c r="N35" s="120" t="n">
        <f aca="false">M35*31.25</f>
        <v>246.091568130799</v>
      </c>
      <c r="P35" s="58"/>
      <c r="Q35" s="58"/>
      <c r="R35" s="58"/>
    </row>
    <row collapsed="false" customFormat="false" customHeight="false" hidden="false" ht="12.75" outlineLevel="0" r="36">
      <c r="A36" s="119" t="n">
        <v>40402</v>
      </c>
      <c r="B36" s="0" t="s">
        <v>102</v>
      </c>
      <c r="C36" s="0" t="n">
        <v>2.538</v>
      </c>
      <c r="D36" s="0" t="n">
        <v>299.817</v>
      </c>
      <c r="E36" s="0" t="n">
        <v>28.72</v>
      </c>
      <c r="F36" s="0" t="n">
        <v>2882</v>
      </c>
      <c r="G36" s="0" t="n">
        <v>17.4</v>
      </c>
      <c r="I36" s="120" t="n">
        <f aca="false">(-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+(WURZEL((POTENZ(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,2))-4*((TAN(E36*PI()/180))/(TAN(($B$7+($B$14*(G36-$E$7)))*PI()/180))*1/$B$16*POTENZ(($H$13+($B$15*(G36-$E$8))),2))*((TAN(E36*PI()/180))/(TAN(($B$7+($B$14*(G36-$E$7)))*PI()/180))-1))))/(2*((TAN(E36*PI()/180))/(TAN(($B$7+($B$14*(G36-$E$7)))*PI()/180))*1/$B$16*POTENZ(($H$13+($B$15*(G36-$E$8))),2)))</f>
        <v>99.7910301895938</v>
      </c>
      <c r="J36" s="121" t="n">
        <f aca="false">I36*20.9/100</f>
        <v>20.8563253096251</v>
      </c>
      <c r="K36" s="82" t="n">
        <f aca="false">($B$9-EXP(52.57-6690.9/(273.15+G36)-4.681*LN(273.15+G36)))*I36/100*0.2095</f>
        <v>207.614250837724</v>
      </c>
      <c r="L36" s="82" t="n">
        <f aca="false">K36/1.33322</f>
        <v>155.72392466189</v>
      </c>
      <c r="M36" s="120" t="n">
        <f aca="false">(($B$9-EXP(52.57-6690.9/(273.15+G36)-4.681*LN(273.15+G36)))/1013)*I36/100*0.2095*((49-1.335*G36+0.02759*POTENZ(G36,2)-0.0003235*POTENZ(G36,3)+0.000001614*POTENZ(G36,4))-($J$16*(5.516*10^-1-1.759*10^-2*G36+2.253*10^-4*POTENZ(G36,2)-2.654*10^-7*POTENZ(G36,3)+5.363*10^-8*POTENZ(G36,4))))*32/22.414</f>
        <v>7.87493018018558</v>
      </c>
      <c r="N36" s="120" t="n">
        <f aca="false">M36*31.25</f>
        <v>246.091568130799</v>
      </c>
      <c r="P36" s="58"/>
      <c r="Q36" s="58"/>
      <c r="R36" s="58"/>
    </row>
    <row collapsed="false" customFormat="false" customHeight="false" hidden="false" ht="12.75" outlineLevel="0" r="37">
      <c r="A37" s="119" t="n">
        <v>40402</v>
      </c>
      <c r="B37" s="0" t="s">
        <v>103</v>
      </c>
      <c r="C37" s="0" t="n">
        <v>2.705</v>
      </c>
      <c r="D37" s="0" t="n">
        <v>297.148</v>
      </c>
      <c r="E37" s="0" t="n">
        <v>28.82</v>
      </c>
      <c r="F37" s="0" t="n">
        <v>2887</v>
      </c>
      <c r="G37" s="0" t="n">
        <v>17.4</v>
      </c>
      <c r="I37" s="120" t="n">
        <f aca="false">(-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+(WURZEL((POTENZ(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,2))-4*((TAN(E37*PI()/180))/(TAN(($B$7+($B$14*(G37-$E$7)))*PI()/180))*1/$B$16*POTENZ(($H$13+($B$15*(G37-$E$8))),2))*((TAN(E37*PI()/180))/(TAN(($B$7+($B$14*(G37-$E$7)))*PI()/180))-1))))/(2*((TAN(E37*PI()/180))/(TAN(($B$7+($B$14*(G37-$E$7)))*PI()/180))*1/$B$16*POTENZ(($H$13+($B$15*(G37-$E$8))),2)))</f>
        <v>98.9027520513944</v>
      </c>
      <c r="J37" s="121" t="n">
        <f aca="false">I37*20.9/100</f>
        <v>20.6706751787414</v>
      </c>
      <c r="K37" s="82" t="n">
        <f aca="false">($B$9-EXP(52.57-6690.9/(273.15+G37)-4.681*LN(273.15+G37)))*I37/100*0.2095</f>
        <v>205.766196961064</v>
      </c>
      <c r="L37" s="82" t="n">
        <f aca="false">K37/1.33322</f>
        <v>154.337766430945</v>
      </c>
      <c r="M37" s="120" t="n">
        <f aca="false">(($B$9-EXP(52.57-6690.9/(273.15+G37)-4.681*LN(273.15+G37)))/1013)*I37/100*0.2095*((49-1.335*G37+0.02759*POTENZ(G37,2)-0.0003235*POTENZ(G37,3)+0.000001614*POTENZ(G37,4))-($J$16*(5.516*10^-1-1.759*10^-2*G37+2.253*10^-4*POTENZ(G37,2)-2.654*10^-7*POTENZ(G37,3)+5.363*10^-8*POTENZ(G37,4))))*32/22.414</f>
        <v>7.80483241382707</v>
      </c>
      <c r="N37" s="120" t="n">
        <f aca="false">M37*31.25</f>
        <v>243.901012932096</v>
      </c>
      <c r="P37" s="58"/>
      <c r="Q37" s="58"/>
      <c r="R37" s="58"/>
    </row>
    <row collapsed="false" customFormat="false" customHeight="false" hidden="false" ht="12.75" outlineLevel="0" r="38">
      <c r="A38" s="119" t="n">
        <v>40402</v>
      </c>
      <c r="B38" s="0" t="s">
        <v>104</v>
      </c>
      <c r="C38" s="0" t="n">
        <v>2.872</v>
      </c>
      <c r="D38" s="0" t="n">
        <v>297.413</v>
      </c>
      <c r="E38" s="0" t="n">
        <v>28.81</v>
      </c>
      <c r="F38" s="0" t="n">
        <v>2888</v>
      </c>
      <c r="G38" s="0" t="n">
        <v>17.4</v>
      </c>
      <c r="I38" s="120" t="n">
        <f aca="false">(-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+(WURZEL((POTENZ(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,2))-4*((TAN(E38*PI()/180))/(TAN(($B$7+($B$14*(G38-$E$7)))*PI()/180))*1/$B$16*POTENZ(($H$13+($B$15*(G38-$E$8))),2))*((TAN(E38*PI()/180))/(TAN(($B$7+($B$14*(G38-$E$7)))*PI()/180))-1))))/(2*((TAN(E38*PI()/180))/(TAN(($B$7+($B$14*(G38-$E$7)))*PI()/180))*1/$B$16*POTENZ(($H$13+($B$15*(G38-$E$8))),2)))</f>
        <v>98.9911640402355</v>
      </c>
      <c r="J38" s="121" t="n">
        <f aca="false">I38*20.9/100</f>
        <v>20.6891532844092</v>
      </c>
      <c r="K38" s="82" t="n">
        <f aca="false">($B$9-EXP(52.57-6690.9/(273.15+G38)-4.681*LN(273.15+G38)))*I38/100*0.2095</f>
        <v>205.950137228977</v>
      </c>
      <c r="L38" s="82" t="n">
        <f aca="false">K38/1.33322</f>
        <v>154.475733359068</v>
      </c>
      <c r="M38" s="120" t="n">
        <f aca="false">(($B$9-EXP(52.57-6690.9/(273.15+G38)-4.681*LN(273.15+G38)))/1013)*I38/100*0.2095*((49-1.335*G38+0.02759*POTENZ(G38,2)-0.0003235*POTENZ(G38,3)+0.000001614*POTENZ(G38,4))-($J$16*(5.516*10^-1-1.759*10^-2*G38+2.253*10^-4*POTENZ(G38,2)-2.654*10^-7*POTENZ(G38,3)+5.363*10^-8*POTENZ(G38,4))))*32/22.414</f>
        <v>7.81180937596377</v>
      </c>
      <c r="N38" s="120" t="n">
        <f aca="false">M38*31.25</f>
        <v>244.119042998868</v>
      </c>
      <c r="P38" s="58"/>
      <c r="Q38" s="58"/>
      <c r="R38" s="58"/>
    </row>
    <row collapsed="false" customFormat="false" customHeight="false" hidden="false" ht="12.75" outlineLevel="0" r="39">
      <c r="A39" s="119" t="n">
        <v>40402</v>
      </c>
      <c r="B39" s="0" t="s">
        <v>105</v>
      </c>
      <c r="C39" s="0" t="n">
        <v>3.039</v>
      </c>
      <c r="D39" s="0" t="n">
        <v>298.212</v>
      </c>
      <c r="E39" s="0" t="n">
        <v>28.78</v>
      </c>
      <c r="F39" s="0" t="n">
        <v>2883</v>
      </c>
      <c r="G39" s="0" t="n">
        <v>17.4</v>
      </c>
      <c r="I39" s="120" t="n">
        <f aca="false">(-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+(WURZEL((POTENZ(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,2))-4*((TAN(E39*PI()/180))/(TAN(($B$7+($B$14*(G39-$E$7)))*PI()/180))*1/$B$16*POTENZ(($H$13+($B$15*(G39-$E$8))),2))*((TAN(E39*PI()/180))/(TAN(($B$7+($B$14*(G39-$E$7)))*PI()/180))-1))))/(2*((TAN(E39*PI()/180))/(TAN(($B$7+($B$14*(G39-$E$7)))*PI()/180))*1/$B$16*POTENZ(($H$13+($B$15*(G39-$E$8))),2)))</f>
        <v>99.2569529193643</v>
      </c>
      <c r="J39" s="121" t="n">
        <f aca="false">I39*20.9/100</f>
        <v>20.7447031601471</v>
      </c>
      <c r="K39" s="82" t="n">
        <f aca="false">($B$9-EXP(52.57-6690.9/(273.15+G39)-4.681*LN(273.15+G39)))*I39/100*0.2095</f>
        <v>206.503108361918</v>
      </c>
      <c r="L39" s="82" t="n">
        <f aca="false">K39/1.33322</f>
        <v>154.89049696368</v>
      </c>
      <c r="M39" s="120" t="n">
        <f aca="false">(($B$9-EXP(52.57-6690.9/(273.15+G39)-4.681*LN(273.15+G39)))/1013)*I39/100*0.2095*((49-1.335*G39+0.02759*POTENZ(G39,2)-0.0003235*POTENZ(G39,3)+0.000001614*POTENZ(G39,4))-($J$16*(5.516*10^-1-1.759*10^-2*G39+2.253*10^-4*POTENZ(G39,2)-2.654*10^-7*POTENZ(G39,3)+5.363*10^-8*POTENZ(G39,4))))*32/22.414</f>
        <v>7.83278389503459</v>
      </c>
      <c r="N39" s="120" t="n">
        <f aca="false">M39*31.25</f>
        <v>244.774496719831</v>
      </c>
      <c r="P39" s="58"/>
      <c r="Q39" s="58"/>
      <c r="R39" s="58"/>
    </row>
    <row collapsed="false" customFormat="false" customHeight="false" hidden="false" ht="12.75" outlineLevel="0" r="40">
      <c r="A40" s="119" t="n">
        <v>40402</v>
      </c>
      <c r="B40" s="0" t="s">
        <v>106</v>
      </c>
      <c r="C40" s="0" t="n">
        <v>3.206</v>
      </c>
      <c r="D40" s="0" t="n">
        <v>300.892</v>
      </c>
      <c r="E40" s="0" t="n">
        <v>28.68</v>
      </c>
      <c r="F40" s="0" t="n">
        <v>2894</v>
      </c>
      <c r="G40" s="0" t="n">
        <v>17.4</v>
      </c>
      <c r="I40" s="120" t="n">
        <f aca="false">(-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+(WURZEL((POTENZ(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,2))-4*((TAN(E40*PI()/180))/(TAN(($B$7+($B$14*(G40-$E$7)))*PI()/180))*1/$B$16*POTENZ(($H$13+($B$15*(G40-$E$8))),2))*((TAN(E40*PI()/180))/(TAN(($B$7+($B$14*(G40-$E$7)))*PI()/180))-1))))/(2*((TAN(E40*PI()/180))/(TAN(($B$7+($B$14*(G40-$E$7)))*PI()/180))*1/$B$16*POTENZ(($H$13+($B$15*(G40-$E$8))),2)))</f>
        <v>100.148944236769</v>
      </c>
      <c r="J40" s="121" t="n">
        <f aca="false">I40*20.9/100</f>
        <v>20.9311293454848</v>
      </c>
      <c r="K40" s="82" t="n">
        <f aca="false">($B$9-EXP(52.57-6690.9/(273.15+G40)-4.681*LN(273.15+G40)))*I40/100*0.2095</f>
        <v>208.358887471172</v>
      </c>
      <c r="L40" s="82" t="n">
        <f aca="false">K40/1.33322</f>
        <v>156.282449611596</v>
      </c>
      <c r="M40" s="120" t="n">
        <f aca="false">(($B$9-EXP(52.57-6690.9/(273.15+G40)-4.681*LN(273.15+G40)))/1013)*I40/100*0.2095*((49-1.335*G40+0.02759*POTENZ(G40,2)-0.0003235*POTENZ(G40,3)+0.000001614*POTENZ(G40,4))-($J$16*(5.516*10^-1-1.759*10^-2*G40+2.253*10^-4*POTENZ(G40,2)-2.654*10^-7*POTENZ(G40,3)+5.363*10^-8*POTENZ(G40,4))))*32/22.414</f>
        <v>7.9031746839918</v>
      </c>
      <c r="N40" s="120" t="n">
        <f aca="false">M40*31.25</f>
        <v>246.974208874744</v>
      </c>
      <c r="P40" s="58"/>
      <c r="Q40" s="58"/>
      <c r="R40" s="58"/>
    </row>
    <row collapsed="false" customFormat="false" customHeight="false" hidden="false" ht="12.75" outlineLevel="0" r="41">
      <c r="A41" s="119" t="n">
        <v>40402</v>
      </c>
      <c r="B41" s="0" t="s">
        <v>107</v>
      </c>
      <c r="C41" s="0" t="n">
        <v>3.373</v>
      </c>
      <c r="D41" s="0" t="n">
        <v>298.479</v>
      </c>
      <c r="E41" s="0" t="n">
        <v>28.77</v>
      </c>
      <c r="F41" s="0" t="n">
        <v>2891</v>
      </c>
      <c r="G41" s="0" t="n">
        <v>17.4</v>
      </c>
      <c r="I41" s="120" t="n">
        <f aca="false">(-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+(WURZEL((POTENZ(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,2))-4*((TAN(E41*PI()/180))/(TAN(($B$7+($B$14*(G41-$E$7)))*PI()/180))*1/$B$16*POTENZ(($H$13+($B$15*(G41-$E$8))),2))*((TAN(E41*PI()/180))/(TAN(($B$7+($B$14*(G41-$E$7)))*PI()/180))-1))))/(2*((TAN(E41*PI()/180))/(TAN(($B$7+($B$14*(G41-$E$7)))*PI()/180))*1/$B$16*POTENZ(($H$13+($B$15*(G41-$E$8))),2)))</f>
        <v>99.3457339381969</v>
      </c>
      <c r="J41" s="121" t="n">
        <f aca="false">I41*20.9/100</f>
        <v>20.7632583930831</v>
      </c>
      <c r="K41" s="82" t="n">
        <f aca="false">($B$9-EXP(52.57-6690.9/(273.15+G41)-4.681*LN(273.15+G41)))*I41/100*0.2095</f>
        <v>206.687816393076</v>
      </c>
      <c r="L41" s="82" t="n">
        <f aca="false">K41/1.33322</f>
        <v>155.029039763187</v>
      </c>
      <c r="M41" s="120" t="n">
        <f aca="false">(($B$9-EXP(52.57-6690.9/(273.15+G41)-4.681*LN(273.15+G41)))/1013)*I41/100*0.2095*((49-1.335*G41+0.02759*POTENZ(G41,2)-0.0003235*POTENZ(G41,3)+0.000001614*POTENZ(G41,4))-($J$16*(5.516*10^-1-1.759*10^-2*G41+2.253*10^-4*POTENZ(G41,2)-2.654*10^-7*POTENZ(G41,3)+5.363*10^-8*POTENZ(G41,4))))*32/22.414</f>
        <v>7.83978997888105</v>
      </c>
      <c r="N41" s="120" t="n">
        <f aca="false">M41*31.25</f>
        <v>244.993436840033</v>
      </c>
      <c r="P41" s="58"/>
      <c r="Q41" s="58"/>
      <c r="R41" s="58"/>
    </row>
    <row collapsed="false" customFormat="false" customHeight="false" hidden="false" ht="12.75" outlineLevel="0" r="42">
      <c r="A42" s="119" t="n">
        <v>40402</v>
      </c>
      <c r="B42" s="0" t="s">
        <v>108</v>
      </c>
      <c r="C42" s="0" t="n">
        <v>3.54</v>
      </c>
      <c r="D42" s="0" t="n">
        <v>297.413</v>
      </c>
      <c r="E42" s="0" t="n">
        <v>28.81</v>
      </c>
      <c r="F42" s="0" t="n">
        <v>2889</v>
      </c>
      <c r="G42" s="0" t="n">
        <v>17.4</v>
      </c>
      <c r="I42" s="120" t="n">
        <f aca="false">(-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+(WURZEL((POTENZ(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,2))-4*((TAN(E42*PI()/180))/(TAN(($B$7+($B$14*(G42-$E$7)))*PI()/180))*1/$B$16*POTENZ(($H$13+($B$15*(G42-$E$8))),2))*((TAN(E42*PI()/180))/(TAN(($B$7+($B$14*(G42-$E$7)))*PI()/180))-1))))/(2*((TAN(E42*PI()/180))/(TAN(($B$7+($B$14*(G42-$E$7)))*PI()/180))*1/$B$16*POTENZ(($H$13+($B$15*(G42-$E$8))),2)))</f>
        <v>98.9911640402355</v>
      </c>
      <c r="J42" s="121" t="n">
        <f aca="false">I42*20.9/100</f>
        <v>20.6891532844092</v>
      </c>
      <c r="K42" s="82" t="n">
        <f aca="false">($B$9-EXP(52.57-6690.9/(273.15+G42)-4.681*LN(273.15+G42)))*I42/100*0.2095</f>
        <v>205.950137228977</v>
      </c>
      <c r="L42" s="82" t="n">
        <f aca="false">K42/1.33322</f>
        <v>154.475733359068</v>
      </c>
      <c r="M42" s="120" t="n">
        <f aca="false">(($B$9-EXP(52.57-6690.9/(273.15+G42)-4.681*LN(273.15+G42)))/1013)*I42/100*0.2095*((49-1.335*G42+0.02759*POTENZ(G42,2)-0.0003235*POTENZ(G42,3)+0.000001614*POTENZ(G42,4))-($J$16*(5.516*10^-1-1.759*10^-2*G42+2.253*10^-4*POTENZ(G42,2)-2.654*10^-7*POTENZ(G42,3)+5.363*10^-8*POTENZ(G42,4))))*32/22.414</f>
        <v>7.81180937596377</v>
      </c>
      <c r="N42" s="120" t="n">
        <f aca="false">M42*31.25</f>
        <v>244.119042998868</v>
      </c>
      <c r="P42" s="58"/>
      <c r="Q42" s="58"/>
      <c r="R42" s="58"/>
    </row>
    <row collapsed="false" customFormat="false" customHeight="false" hidden="false" ht="25.5" outlineLevel="0" r="43">
      <c r="A43" s="119" t="n">
        <v>40402</v>
      </c>
      <c r="B43" s="0" t="s">
        <v>109</v>
      </c>
      <c r="C43" s="0" t="n">
        <v>3.706</v>
      </c>
      <c r="D43" s="0" t="n">
        <v>301.161</v>
      </c>
      <c r="E43" s="0" t="n">
        <v>28.67</v>
      </c>
      <c r="F43" s="0" t="n">
        <v>2890</v>
      </c>
      <c r="G43" s="0" t="n">
        <v>17.4</v>
      </c>
      <c r="I43" s="120" t="n">
        <f aca="false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WURZEL((POTENZ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TENZ(($H$13+($B$15*(G43-$E$8))),2))*((TAN(E43*PI()/180))/(TAN(($B$7+($B$14*(G43-$E$7)))*PI()/180))-1))))/(2*((TAN(E43*PI()/180))/(TAN(($B$7+($B$14*(G43-$E$7)))*PI()/180))*1/$B$16*POTENZ(($H$13+($B$15*(G43-$E$8))),2)))</f>
        <v>100.238656739752</v>
      </c>
      <c r="J43" s="121" t="n">
        <f aca="false">I43*20.9/100</f>
        <v>20.9498792586081</v>
      </c>
      <c r="K43" s="82" t="n">
        <f aca="false">($B$9-EXP(52.57-6690.9/(273.15+G43)-4.681*LN(273.15+G43)))*I43/100*0.2095</f>
        <v>208.545533445886</v>
      </c>
      <c r="L43" s="82" t="n">
        <f aca="false">K43/1.33322</f>
        <v>156.422445992324</v>
      </c>
      <c r="M43" s="120" t="n">
        <f aca="false">(($B$9-EXP(52.57-6690.9/(273.15+G43)-4.681*LN(273.15+G43)))/1013)*I43/100*0.2095*((49-1.335*G43+0.02759*POTENZ(G43,2)-0.0003235*POTENZ(G43,3)+0.000001614*POTENZ(G43,4))-($J$16*(5.516*10^-1-1.759*10^-2*G43+2.253*10^-4*POTENZ(G43,2)-2.654*10^-7*POTENZ(G43,3)+5.363*10^-8*POTENZ(G43,4))))*32/22.414</f>
        <v>7.91025427517283</v>
      </c>
      <c r="N43" s="120" t="n">
        <f aca="false">M43*31.25</f>
        <v>247.195446099151</v>
      </c>
      <c r="P43" s="58"/>
      <c r="Q43" s="114" t="s">
        <v>110</v>
      </c>
      <c r="R43" s="114" t="s">
        <v>111</v>
      </c>
    </row>
    <row collapsed="false" customFormat="false" customHeight="false" hidden="false" ht="25.5" outlineLevel="0" r="44">
      <c r="A44" s="119" t="n">
        <v>40402</v>
      </c>
      <c r="B44" s="0" t="s">
        <v>112</v>
      </c>
      <c r="C44" s="0" t="n">
        <v>3.873</v>
      </c>
      <c r="D44" s="0" t="n">
        <v>296.617</v>
      </c>
      <c r="E44" s="0" t="n">
        <v>28.84</v>
      </c>
      <c r="F44" s="0" t="n">
        <v>2888</v>
      </c>
      <c r="G44" s="0" t="n">
        <v>17.4</v>
      </c>
      <c r="I44" s="120" t="n">
        <f aca="false">(-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+(WURZEL((POTENZ(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,2))-4*((TAN(E44*PI()/180))/(TAN(($B$7+($B$14*(G44-$E$7)))*PI()/180))*1/$B$16*POTENZ(($H$13+($B$15*(G44-$E$8))),2))*((TAN(E44*PI()/180))/(TAN(($B$7+($B$14*(G44-$E$7)))*PI()/180))-1))))/(2*((TAN(E44*PI()/180))/(TAN(($B$7+($B$14*(G44-$E$7)))*PI()/180))*1/$B$16*POTENZ(($H$13+($B$15*(G44-$E$8))),2)))</f>
        <v>98.7262037732361</v>
      </c>
      <c r="J44" s="121" t="n">
        <f aca="false">I44*20.9/100</f>
        <v>20.6337765886063</v>
      </c>
      <c r="K44" s="82" t="n">
        <f aca="false">($B$9-EXP(52.57-6690.9/(273.15+G44)-4.681*LN(273.15+G44)))*I44/100*0.2095</f>
        <v>205.398890015371</v>
      </c>
      <c r="L44" s="82" t="n">
        <f aca="false">K44/1.33322</f>
        <v>154.062262803866</v>
      </c>
      <c r="M44" s="120" t="n">
        <f aca="false">(($B$9-EXP(52.57-6690.9/(273.15+G44)-4.681*LN(273.15+G44)))/1013)*I44/100*0.2095*((49-1.335*G44+0.02759*POTENZ(G44,2)-0.0003235*POTENZ(G44,3)+0.000001614*POTENZ(G44,4))-($J$16*(5.516*10^-1-1.759*10^-2*G44+2.253*10^-4*POTENZ(G44,2)-2.654*10^-7*POTENZ(G44,3)+5.363*10^-8*POTENZ(G44,4))))*32/22.414</f>
        <v>7.79090024616343</v>
      </c>
      <c r="N44" s="120" t="n">
        <f aca="false">M44*31.25</f>
        <v>243.465632692607</v>
      </c>
      <c r="P44" s="114" t="s">
        <v>113</v>
      </c>
      <c r="Q44" s="58" t="n">
        <f aca="false">0.4507*80+243.39</f>
        <v>279.446</v>
      </c>
      <c r="R44" s="114" t="s">
        <v>114</v>
      </c>
    </row>
    <row collapsed="false" customFormat="false" customHeight="false" hidden="false" ht="25.5" outlineLevel="0" r="45">
      <c r="A45" s="119" t="n">
        <v>40402</v>
      </c>
      <c r="B45" s="0" t="s">
        <v>115</v>
      </c>
      <c r="C45" s="0" t="n">
        <v>4.04</v>
      </c>
      <c r="D45" s="0" t="n">
        <v>295.824</v>
      </c>
      <c r="E45" s="0" t="n">
        <v>28.87</v>
      </c>
      <c r="F45" s="0" t="n">
        <v>2887</v>
      </c>
      <c r="G45" s="0" t="n">
        <v>17.4</v>
      </c>
      <c r="I45" s="120" t="n">
        <f aca="false">(-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+(WURZEL((POTENZ(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,2))-4*((TAN(E45*PI()/180))/(TAN(($B$7+($B$14*(G45-$E$7)))*PI()/180))*1/$B$16*POTENZ(($H$13+($B$15*(G45-$E$8))),2))*((TAN(E45*PI()/180))/(TAN(($B$7+($B$14*(G45-$E$7)))*PI()/180))-1))))/(2*((TAN(E45*PI()/180))/(TAN(($B$7+($B$14*(G45-$E$7)))*PI()/180))*1/$B$16*POTENZ(($H$13+($B$15*(G45-$E$8))),2)))</f>
        <v>98.4620687195252</v>
      </c>
      <c r="J45" s="121" t="n">
        <f aca="false">I45*20.9/100</f>
        <v>20.5785723623808</v>
      </c>
      <c r="K45" s="82" t="n">
        <f aca="false">($B$9-EXP(52.57-6690.9/(273.15+G45)-4.681*LN(273.15+G45)))*I45/100*0.2095</f>
        <v>204.849359649846</v>
      </c>
      <c r="L45" s="82" t="n">
        <f aca="false">K45/1.33322</f>
        <v>153.650079994184</v>
      </c>
      <c r="M45" s="120" t="n">
        <f aca="false">(($B$9-EXP(52.57-6690.9/(273.15+G45)-4.681*LN(273.15+G45)))/1013)*I45/100*0.2095*((49-1.335*G45+0.02759*POTENZ(G45,2)-0.0003235*POTENZ(G45,3)+0.000001614*POTENZ(G45,4))-($J$16*(5.516*10^-1-1.759*10^-2*G45+2.253*10^-4*POTENZ(G45,2)-2.654*10^-7*POTENZ(G45,3)+5.363*10^-8*POTENZ(G45,4))))*32/22.414</f>
        <v>7.77005623741675</v>
      </c>
      <c r="N45" s="120" t="n">
        <f aca="false">M45*31.25</f>
        <v>242.814257419273</v>
      </c>
      <c r="P45" s="114" t="s">
        <v>116</v>
      </c>
      <c r="Q45" s="58" t="n">
        <f aca="false">0.4507*20+243.39</f>
        <v>252.404</v>
      </c>
      <c r="R45" s="114" t="s">
        <v>117</v>
      </c>
    </row>
    <row collapsed="false" customFormat="false" customHeight="true" hidden="false" ht="39" outlineLevel="0" r="46">
      <c r="A46" s="119" t="n">
        <v>40402</v>
      </c>
      <c r="B46" s="0" t="s">
        <v>118</v>
      </c>
      <c r="C46" s="0" t="n">
        <v>4.207</v>
      </c>
      <c r="D46" s="0" t="n">
        <v>298.746</v>
      </c>
      <c r="E46" s="0" t="n">
        <v>28.76</v>
      </c>
      <c r="F46" s="0" t="n">
        <v>2889</v>
      </c>
      <c r="G46" s="0" t="n">
        <v>17.4</v>
      </c>
      <c r="I46" s="120" t="n">
        <f aca="false">(-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+(WURZEL((POTENZ(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,2))-4*((TAN(E46*PI()/180))/(TAN(($B$7+($B$14*(G46-$E$7)))*PI()/180))*1/$B$16*POTENZ(($H$13+($B$15*(G46-$E$8))),2))*((TAN(E46*PI()/180))/(TAN(($B$7+($B$14*(G46-$E$7)))*PI()/180))-1))))/(2*((TAN(E46*PI()/180))/(TAN(($B$7+($B$14*(G46-$E$7)))*PI()/180))*1/$B$16*POTENZ(($H$13+($B$15*(G46-$E$8))),2)))</f>
        <v>99.4346075312148</v>
      </c>
      <c r="J46" s="121" t="n">
        <f aca="false">I46*20.9/100</f>
        <v>20.7818329740239</v>
      </c>
      <c r="K46" s="82" t="n">
        <f aca="false">($B$9-EXP(52.57-6690.9/(273.15+G46)-4.681*LN(273.15+G46)))*I46/100*0.2095</f>
        <v>206.87271702391</v>
      </c>
      <c r="L46" s="82" t="n">
        <f aca="false">K46/1.33322</f>
        <v>155.16772702473</v>
      </c>
      <c r="M46" s="120" t="n">
        <f aca="false">(($B$9-EXP(52.57-6690.9/(273.15+G46)-4.681*LN(273.15+G46)))/1013)*I46/100*0.2095*((49-1.335*G46+0.02759*POTENZ(G46,2)-0.0003235*POTENZ(G46,3)+0.000001614*POTENZ(G46,4))-($J$16*(5.516*10^-1-1.759*10^-2*G46+2.253*10^-4*POTENZ(G46,2)-2.654*10^-7*POTENZ(G46,3)+5.363*10^-8*POTENZ(G46,4))))*32/22.414</f>
        <v>7.84680336814608</v>
      </c>
      <c r="N46" s="120" t="n">
        <f aca="false">M46*31.25</f>
        <v>245.212605254565</v>
      </c>
      <c r="P46" s="114" t="s">
        <v>119</v>
      </c>
      <c r="Q46" s="132" t="n">
        <f aca="false">Q44-Q45</f>
        <v>27.042</v>
      </c>
      <c r="R46" s="114" t="s">
        <v>120</v>
      </c>
    </row>
    <row collapsed="false" customFormat="false" customHeight="true" hidden="false" ht="40.5" outlineLevel="0" r="47">
      <c r="A47" s="119" t="n">
        <v>40402</v>
      </c>
      <c r="B47" s="0" t="s">
        <v>121</v>
      </c>
      <c r="C47" s="0" t="n">
        <v>4.374</v>
      </c>
      <c r="D47" s="0" t="n">
        <v>302.242</v>
      </c>
      <c r="E47" s="0" t="n">
        <v>28.63</v>
      </c>
      <c r="F47" s="0" t="n">
        <v>2885</v>
      </c>
      <c r="G47" s="0" t="n">
        <v>17.4</v>
      </c>
      <c r="I47" s="120" t="n">
        <f aca="false">(-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+(WURZEL((POTENZ(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,2))-4*((TAN(E47*PI()/180))/(TAN(($B$7+($B$14*(G47-$E$7)))*PI()/180))*1/$B$16*POTENZ(($H$13+($B$15*(G47-$E$8))),2))*((TAN(E47*PI()/180))/(TAN(($B$7+($B$14*(G47-$E$7)))*PI()/180))-1))))/(2*((TAN(E47*PI()/180))/(TAN(($B$7+($B$14*(G47-$E$7)))*PI()/180))*1/$B$16*POTENZ(($H$13+($B$15*(G47-$E$8))),2)))</f>
        <v>100.59844658287</v>
      </c>
      <c r="J47" s="121" t="n">
        <f aca="false">I47*20.9/100</f>
        <v>21.0250753358198</v>
      </c>
      <c r="K47" s="82" t="n">
        <f aca="false">($B$9-EXP(52.57-6690.9/(273.15+G47)-4.681*LN(273.15+G47)))*I47/100*0.2095</f>
        <v>209.294072654231</v>
      </c>
      <c r="L47" s="82" t="n">
        <f aca="false">K47/1.33322</f>
        <v>156.983898122014</v>
      </c>
      <c r="M47" s="120" t="n">
        <f aca="false">(($B$9-EXP(52.57-6690.9/(273.15+G47)-4.681*LN(273.15+G47)))/1013)*I47/100*0.2095*((49-1.335*G47+0.02759*POTENZ(G47,2)-0.0003235*POTENZ(G47,3)+0.000001614*POTENZ(G47,4))-($J$16*(5.516*10^-1-1.759*10^-2*G47+2.253*10^-4*POTENZ(G47,2)-2.654*10^-7*POTENZ(G47,3)+5.363*10^-8*POTENZ(G47,4))))*32/22.414</f>
        <v>7.93864680593148</v>
      </c>
      <c r="N47" s="120" t="n">
        <f aca="false">M47*31.25</f>
        <v>248.082712685359</v>
      </c>
      <c r="P47" s="133" t="s">
        <v>122</v>
      </c>
      <c r="Q47" s="58"/>
      <c r="R47" s="58"/>
    </row>
    <row collapsed="false" customFormat="false" customHeight="false" hidden="false" ht="12.75" outlineLevel="0" r="48">
      <c r="A48" s="119" t="n">
        <v>40402</v>
      </c>
      <c r="B48" s="0" t="s">
        <v>123</v>
      </c>
      <c r="C48" s="0" t="n">
        <v>4.541</v>
      </c>
      <c r="D48" s="0" t="n">
        <v>299.013</v>
      </c>
      <c r="E48" s="0" t="n">
        <v>28.75</v>
      </c>
      <c r="F48" s="0" t="n">
        <v>2888</v>
      </c>
      <c r="G48" s="0" t="n">
        <v>17.4</v>
      </c>
      <c r="I48" s="120" t="n">
        <f aca="false">(-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+(WURZEL((POTENZ(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,2))-4*((TAN(E48*PI()/180))/(TAN(($B$7+($B$14*(G48-$E$7)))*PI()/180))*1/$B$16*POTENZ(($H$13+($B$15*(G48-$E$8))),2))*((TAN(E48*PI()/180))/(TAN(($B$7+($B$14*(G48-$E$7)))*PI()/180))-1))))/(2*((TAN(E48*PI()/180))/(TAN(($B$7+($B$14*(G48-$E$7)))*PI()/180))*1/$B$16*POTENZ(($H$13+($B$15*(G48-$E$8))),2)))</f>
        <v>99.5235738254911</v>
      </c>
      <c r="J48" s="121" t="n">
        <f aca="false">I48*20.9/100</f>
        <v>20.8004269295276</v>
      </c>
      <c r="K48" s="82" t="n">
        <f aca="false">($B$9-EXP(52.57-6690.9/(273.15+G48)-4.681*LN(273.15+G48)))*I48/100*0.2095</f>
        <v>207.057810518795</v>
      </c>
      <c r="L48" s="82" t="n">
        <f aca="false">K48/1.33322</f>
        <v>155.306558946607</v>
      </c>
      <c r="M48" s="120" t="n">
        <f aca="false">(($B$9-EXP(52.57-6690.9/(273.15+G48)-4.681*LN(273.15+G48)))/1013)*I48/100*0.2095*((49-1.335*G48+0.02759*POTENZ(G48,2)-0.0003235*POTENZ(G48,3)+0.000001614*POTENZ(G48,4))-($J$16*(5.516*10^-1-1.759*10^-2*G48+2.253*10^-4*POTENZ(G48,2)-2.654*10^-7*POTENZ(G48,3)+5.363*10^-8*POTENZ(G48,4))))*32/22.414</f>
        <v>7.85382407285757</v>
      </c>
      <c r="N48" s="120" t="n">
        <f aca="false">M48*31.25</f>
        <v>245.432002276799</v>
      </c>
    </row>
    <row collapsed="false" customFormat="false" customHeight="false" hidden="false" ht="12.75" outlineLevel="0" r="49">
      <c r="A49" s="119" t="n">
        <v>40402</v>
      </c>
      <c r="B49" s="0" t="s">
        <v>124</v>
      </c>
      <c r="C49" s="0" t="n">
        <v>4.708</v>
      </c>
      <c r="D49" s="0" t="n">
        <v>297.679</v>
      </c>
      <c r="E49" s="0" t="n">
        <v>28.8</v>
      </c>
      <c r="F49" s="0" t="n">
        <v>2891</v>
      </c>
      <c r="G49" s="0" t="n">
        <v>17.4</v>
      </c>
      <c r="I49" s="120" t="n">
        <f aca="false">(-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+(WURZEL((POTENZ(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,2))-4*((TAN(E49*PI()/180))/(TAN(($B$7+($B$14*(G49-$E$7)))*PI()/180))*1/$B$16*POTENZ(($H$13+($B$15*(G49-$E$8))),2))*((TAN(E49*PI()/180))/(TAN(($B$7+($B$14*(G49-$E$7)))*PI()/180))-1))))/(2*((TAN(E49*PI()/180))/(TAN(($B$7+($B$14*(G49-$E$7)))*PI()/180))*1/$B$16*POTENZ(($H$13+($B$15*(G49-$E$8))),2)))</f>
        <v>99.0796680969592</v>
      </c>
      <c r="J49" s="121" t="n">
        <f aca="false">I49*20.9/100</f>
        <v>20.7076506322645</v>
      </c>
      <c r="K49" s="82" t="n">
        <f aca="false">($B$9-EXP(52.57-6690.9/(273.15+G49)-4.681*LN(273.15+G49)))*I49/100*0.2095</f>
        <v>206.134269043207</v>
      </c>
      <c r="L49" s="82" t="n">
        <f aca="false">K49/1.33322</f>
        <v>154.613843959142</v>
      </c>
      <c r="M49" s="120" t="n">
        <f aca="false">(($B$9-EXP(52.57-6690.9/(273.15+G49)-4.681*LN(273.15+G49)))/1013)*I49/100*0.2095*((49-1.335*G49+0.02759*POTENZ(G49,2)-0.0003235*POTENZ(G49,3)+0.000001614*POTENZ(G49,4))-($J$16*(5.516*10^-1-1.759*10^-2*G49+2.253*10^-4*POTENZ(G49,2)-2.654*10^-7*POTENZ(G49,3)+5.363*10^-8*POTENZ(G49,4))))*32/22.414</f>
        <v>7.81879360356457</v>
      </c>
      <c r="N49" s="120" t="n">
        <f aca="false">M49*31.25</f>
        <v>244.337300111393</v>
      </c>
    </row>
    <row collapsed="false" customFormat="false" customHeight="false" hidden="false" ht="12.75" outlineLevel="0" r="50">
      <c r="A50" s="119" t="n">
        <v>40402</v>
      </c>
      <c r="B50" s="0" t="s">
        <v>125</v>
      </c>
      <c r="C50" s="0" t="n">
        <v>4.875</v>
      </c>
      <c r="D50" s="0" t="n">
        <v>296.353</v>
      </c>
      <c r="E50" s="0" t="n">
        <v>28.85</v>
      </c>
      <c r="F50" s="0" t="n">
        <v>2893</v>
      </c>
      <c r="G50" s="0" t="n">
        <v>17.4</v>
      </c>
      <c r="I50" s="120" t="n">
        <f aca="false">(-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+(WURZEL((POTENZ(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,2))-4*((TAN(E50*PI()/180))/(TAN(($B$7+($B$14*(G50-$E$7)))*PI()/180))*1/$B$16*POTENZ(($H$13+($B$15*(G50-$E$8))),2))*((TAN(E50*PI()/180))/(TAN(($B$7+($B$14*(G50-$E$7)))*PI()/180))-1))))/(2*((TAN(E50*PI()/180))/(TAN(($B$7+($B$14*(G50-$E$7)))*PI()/180))*1/$B$16*POTENZ(($H$13+($B$15*(G50-$E$8))),2)))</f>
        <v>98.6380672323509</v>
      </c>
      <c r="J50" s="121" t="n">
        <f aca="false">I50*20.9/100</f>
        <v>20.6153560515613</v>
      </c>
      <c r="K50" s="82" t="n">
        <f aca="false">($B$9-EXP(52.57-6690.9/(273.15+G50)-4.681*LN(273.15+G50)))*I50/100*0.2095</f>
        <v>205.215522814205</v>
      </c>
      <c r="L50" s="82" t="n">
        <f aca="false">K50/1.33322</f>
        <v>153.924725712339</v>
      </c>
      <c r="M50" s="120" t="n">
        <f aca="false">(($B$9-EXP(52.57-6690.9/(273.15+G50)-4.681*LN(273.15+G50)))/1013)*I50/100*0.2095*((49-1.335*G50+0.02759*POTENZ(G50,2)-0.0003235*POTENZ(G50,3)+0.000001614*POTENZ(G50,4))-($J$16*(5.516*10^-1-1.759*10^-2*G50+2.253*10^-4*POTENZ(G50,2)-2.654*10^-7*POTENZ(G50,3)+5.363*10^-8*POTENZ(G50,4))))*32/22.414</f>
        <v>7.7839450207842</v>
      </c>
      <c r="N50" s="120" t="n">
        <f aca="false">M50*31.25</f>
        <v>243.248281899506</v>
      </c>
    </row>
    <row collapsed="false" customFormat="false" customHeight="false" hidden="false" ht="12.75" outlineLevel="0" r="51">
      <c r="A51" s="119" t="n">
        <v>40402</v>
      </c>
      <c r="B51" s="0" t="s">
        <v>126</v>
      </c>
      <c r="C51" s="0" t="n">
        <v>5.042</v>
      </c>
      <c r="D51" s="0" t="n">
        <v>295.824</v>
      </c>
      <c r="E51" s="0" t="n">
        <v>28.87</v>
      </c>
      <c r="F51" s="0" t="n">
        <v>2893</v>
      </c>
      <c r="G51" s="0" t="n">
        <v>17.4</v>
      </c>
      <c r="I51" s="120" t="n">
        <f aca="false">(-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+(WURZEL((POTENZ(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,2))-4*((TAN(E51*PI()/180))/(TAN(($B$7+($B$14*(G51-$E$7)))*PI()/180))*1/$B$16*POTENZ(($H$13+($B$15*(G51-$E$8))),2))*((TAN(E51*PI()/180))/(TAN(($B$7+($B$14*(G51-$E$7)))*PI()/180))-1))))/(2*((TAN(E51*PI()/180))/(TAN(($B$7+($B$14*(G51-$E$7)))*PI()/180))*1/$B$16*POTENZ(($H$13+($B$15*(G51-$E$8))),2)))</f>
        <v>98.4620687195252</v>
      </c>
      <c r="J51" s="121" t="n">
        <f aca="false">I51*20.9/100</f>
        <v>20.5785723623808</v>
      </c>
      <c r="K51" s="82" t="n">
        <f aca="false">($B$9-EXP(52.57-6690.9/(273.15+G51)-4.681*LN(273.15+G51)))*I51/100*0.2095</f>
        <v>204.849359649846</v>
      </c>
      <c r="L51" s="82" t="n">
        <f aca="false">K51/1.33322</f>
        <v>153.650079994184</v>
      </c>
      <c r="M51" s="120" t="n">
        <f aca="false">(($B$9-EXP(52.57-6690.9/(273.15+G51)-4.681*LN(273.15+G51)))/1013)*I51/100*0.2095*((49-1.335*G51+0.02759*POTENZ(G51,2)-0.0003235*POTENZ(G51,3)+0.000001614*POTENZ(G51,4))-($J$16*(5.516*10^-1-1.759*10^-2*G51+2.253*10^-4*POTENZ(G51,2)-2.654*10^-7*POTENZ(G51,3)+5.363*10^-8*POTENZ(G51,4))))*32/22.414</f>
        <v>7.77005623741675</v>
      </c>
      <c r="N51" s="120" t="n">
        <f aca="false">M51*31.25</f>
        <v>242.814257419273</v>
      </c>
    </row>
    <row collapsed="false" customFormat="false" customHeight="false" hidden="false" ht="12.75" outlineLevel="0" r="52">
      <c r="A52" s="119" t="n">
        <v>40402</v>
      </c>
      <c r="B52" s="0" t="s">
        <v>127</v>
      </c>
      <c r="C52" s="0" t="n">
        <v>5.209</v>
      </c>
      <c r="D52" s="0" t="n">
        <v>294.77</v>
      </c>
      <c r="E52" s="0" t="n">
        <v>28.91</v>
      </c>
      <c r="F52" s="0" t="n">
        <v>2892</v>
      </c>
      <c r="G52" s="0" t="n">
        <v>17.4</v>
      </c>
      <c r="I52" s="120" t="n">
        <f aca="false">(-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+(WURZEL((POTENZ(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,2))-4*((TAN(E52*PI()/180))/(TAN(($B$7+($B$14*(G52-$E$7)))*PI()/180))*1/$B$16*POTENZ(($H$13+($B$15*(G52-$E$8))),2))*((TAN(E52*PI()/180))/(TAN(($B$7+($B$14*(G52-$E$7)))*PI()/180))-1))))/(2*((TAN(E52*PI()/180))/(TAN(($B$7+($B$14*(G52-$E$7)))*PI()/180))*1/$B$16*POTENZ(($H$13+($B$15*(G52-$E$8))),2)))</f>
        <v>98.1111664683404</v>
      </c>
      <c r="J52" s="121" t="n">
        <f aca="false">I52*20.9/100</f>
        <v>20.5052337918832</v>
      </c>
      <c r="K52" s="82" t="n">
        <f aca="false">($B$9-EXP(52.57-6690.9/(273.15+G52)-4.681*LN(273.15+G52)))*I52/100*0.2095</f>
        <v>204.119310988573</v>
      </c>
      <c r="L52" s="82" t="n">
        <f aca="false">K52/1.33322</f>
        <v>153.102496953671</v>
      </c>
      <c r="M52" s="120" t="n">
        <f aca="false">(($B$9-EXP(52.57-6690.9/(273.15+G52)-4.681*LN(273.15+G52)))/1013)*I52/100*0.2095*((49-1.335*G52+0.02759*POTENZ(G52,2)-0.0003235*POTENZ(G52,3)+0.000001614*POTENZ(G52,4))-($J$16*(5.516*10^-1-1.759*10^-2*G52+2.253*10^-4*POTENZ(G52,2)-2.654*10^-7*POTENZ(G52,3)+5.363*10^-8*POTENZ(G52,4))))*32/22.414</f>
        <v>7.74236506394254</v>
      </c>
      <c r="N52" s="120" t="n">
        <f aca="false">M52*31.25</f>
        <v>241.948908248204</v>
      </c>
    </row>
    <row collapsed="false" customFormat="false" customHeight="false" hidden="false" ht="12.75" outlineLevel="0" r="53">
      <c r="A53" s="119" t="n">
        <v>40402</v>
      </c>
      <c r="B53" s="0" t="s">
        <v>128</v>
      </c>
      <c r="C53" s="0" t="n">
        <v>5.376</v>
      </c>
      <c r="D53" s="0" t="n">
        <v>293.982</v>
      </c>
      <c r="E53" s="0" t="n">
        <v>28.94</v>
      </c>
      <c r="F53" s="0" t="n">
        <v>2893</v>
      </c>
      <c r="G53" s="0" t="n">
        <v>17.4</v>
      </c>
      <c r="I53" s="120" t="n">
        <f aca="false">(-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+(WURZEL((POTENZ(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,2))-4*((TAN(E53*PI()/180))/(TAN(($B$7+($B$14*(G53-$E$7)))*PI()/180))*1/$B$16*POTENZ(($H$13+($B$15*(G53-$E$8))),2))*((TAN(E53*PI()/180))/(TAN(($B$7+($B$14*(G53-$E$7)))*PI()/180))-1))))/(2*((TAN(E53*PI()/180))/(TAN(($B$7+($B$14*(G53-$E$7)))*PI()/180))*1/$B$16*POTENZ(($H$13+($B$15*(G53-$E$8))),2)))</f>
        <v>97.8489437840296</v>
      </c>
      <c r="J53" s="121" t="n">
        <f aca="false">I53*20.9/100</f>
        <v>20.4504292508622</v>
      </c>
      <c r="K53" s="82" t="n">
        <f aca="false">($B$9-EXP(52.57-6690.9/(273.15+G53)-4.681*LN(273.15+G53)))*I53/100*0.2095</f>
        <v>203.573759288661</v>
      </c>
      <c r="L53" s="82" t="n">
        <f aca="false">K53/1.33322</f>
        <v>152.69329839686</v>
      </c>
      <c r="M53" s="120" t="n">
        <f aca="false">(($B$9-EXP(52.57-6690.9/(273.15+G53)-4.681*LN(273.15+G53)))/1013)*I53/100*0.2095*((49-1.335*G53+0.02759*POTENZ(G53,2)-0.0003235*POTENZ(G53,3)+0.000001614*POTENZ(G53,4))-($J$16*(5.516*10^-1-1.759*10^-2*G53+2.253*10^-4*POTENZ(G53,2)-2.654*10^-7*POTENZ(G53,3)+5.363*10^-8*POTENZ(G53,4))))*32/22.414</f>
        <v>7.72167196831375</v>
      </c>
      <c r="N53" s="120" t="n">
        <f aca="false">M53*31.25</f>
        <v>241.302249009805</v>
      </c>
    </row>
    <row collapsed="false" customFormat="false" customHeight="false" hidden="false" ht="12.75" outlineLevel="0" r="54">
      <c r="A54" s="119" t="n">
        <v>40402</v>
      </c>
      <c r="B54" s="0" t="s">
        <v>129</v>
      </c>
      <c r="C54" s="0" t="n">
        <v>5.542</v>
      </c>
      <c r="D54" s="0" t="n">
        <v>294.714</v>
      </c>
      <c r="E54" s="0" t="n">
        <v>28.87</v>
      </c>
      <c r="F54" s="0" t="n">
        <v>2897</v>
      </c>
      <c r="G54" s="0" t="n">
        <v>17.5</v>
      </c>
      <c r="I54" s="120" t="n">
        <f aca="false">(-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+(WURZEL((POTENZ(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,2))-4*((TAN(E54*PI()/180))/(TAN(($B$7+($B$14*(G54-$E$7)))*PI()/180))*1/$B$16*POTENZ(($H$13+($B$15*(G54-$E$8))),2))*((TAN(E54*PI()/180))/(TAN(($B$7+($B$14*(G54-$E$7)))*PI()/180))-1))))/(2*((TAN(E54*PI()/180))/(TAN(($B$7+($B$14*(G54-$E$7)))*PI()/180))*1/$B$16*POTENZ(($H$13+($B$15*(G54-$E$8))),2)))</f>
        <v>98.2955655065568</v>
      </c>
      <c r="J54" s="121" t="n">
        <f aca="false">I54*20.9/100</f>
        <v>20.5437731908704</v>
      </c>
      <c r="K54" s="82" t="n">
        <f aca="false">($B$9-EXP(52.57-6690.9/(273.15+G54)-4.681*LN(273.15+G54)))*I54/100*0.2095</f>
        <v>204.476968098153</v>
      </c>
      <c r="L54" s="82" t="n">
        <f aca="false">K54/1.33322</f>
        <v>153.370762588435</v>
      </c>
      <c r="M54" s="120" t="n">
        <f aca="false">(($B$9-EXP(52.57-6690.9/(273.15+G54)-4.681*LN(273.15+G54)))/1013)*I54/100*0.2095*((49-1.335*G54+0.02759*POTENZ(G54,2)-0.0003235*POTENZ(G54,3)+0.000001614*POTENZ(G54,4))-($J$16*(5.516*10^-1-1.759*10^-2*G54+2.253*10^-4*POTENZ(G54,2)-2.654*10^-7*POTENZ(G54,3)+5.363*10^-8*POTENZ(G54,4))))*32/22.414</f>
        <v>7.74221501361765</v>
      </c>
      <c r="N54" s="120" t="n">
        <f aca="false">M54*31.25</f>
        <v>241.944219175552</v>
      </c>
    </row>
    <row collapsed="false" customFormat="false" customHeight="false" hidden="false" ht="12.75" outlineLevel="0" r="55">
      <c r="A55" s="119" t="n">
        <v>40402</v>
      </c>
      <c r="B55" s="0" t="s">
        <v>130</v>
      </c>
      <c r="C55" s="0" t="n">
        <v>5.709</v>
      </c>
      <c r="D55" s="0" t="n">
        <v>297.625</v>
      </c>
      <c r="E55" s="0" t="n">
        <v>28.76</v>
      </c>
      <c r="F55" s="0" t="n">
        <v>2895</v>
      </c>
      <c r="G55" s="0" t="n">
        <v>17.5</v>
      </c>
      <c r="I55" s="120" t="n">
        <f aca="false">(-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+(WURZEL((POTENZ(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,2))-4*((TAN(E55*PI()/180))/(TAN(($B$7+($B$14*(G55-$E$7)))*PI()/180))*1/$B$16*POTENZ(($H$13+($B$15*(G55-$E$8))),2))*((TAN(E55*PI()/180))/(TAN(($B$7+($B$14*(G55-$E$7)))*PI()/180))-1))))/(2*((TAN(E55*PI()/180))/(TAN(($B$7+($B$14*(G55-$E$7)))*PI()/180))*1/$B$16*POTENZ(($H$13+($B$15*(G55-$E$8))),2)))</f>
        <v>99.2665143286757</v>
      </c>
      <c r="J55" s="121" t="n">
        <f aca="false">I55*20.9/100</f>
        <v>20.7467014946932</v>
      </c>
      <c r="K55" s="82" t="n">
        <f aca="false">($B$9-EXP(52.57-6690.9/(273.15+G55)-4.681*LN(273.15+G55)))*I55/100*0.2095</f>
        <v>206.496760855865</v>
      </c>
      <c r="L55" s="82" t="n">
        <f aca="false">K55/1.33322</f>
        <v>154.885735929453</v>
      </c>
      <c r="M55" s="120" t="n">
        <f aca="false">(($B$9-EXP(52.57-6690.9/(273.15+G55)-4.681*LN(273.15+G55)))/1013)*I55/100*0.2095*((49-1.335*G55+0.02759*POTENZ(G55,2)-0.0003235*POTENZ(G55,3)+0.000001614*POTENZ(G55,4))-($J$16*(5.516*10^-1-1.759*10^-2*G55+2.253*10^-4*POTENZ(G55,2)-2.654*10^-7*POTENZ(G55,3)+5.363*10^-8*POTENZ(G55,4))))*32/22.414</f>
        <v>7.81869144985691</v>
      </c>
      <c r="N55" s="120" t="n">
        <f aca="false">M55*31.25</f>
        <v>244.334107808028</v>
      </c>
    </row>
    <row collapsed="false" customFormat="false" customHeight="false" hidden="false" ht="12.75" outlineLevel="0" r="56">
      <c r="A56" s="119" t="n">
        <v>40402</v>
      </c>
      <c r="B56" s="0" t="s">
        <v>131</v>
      </c>
      <c r="C56" s="0" t="n">
        <v>5.876</v>
      </c>
      <c r="D56" s="0" t="n">
        <v>293.14</v>
      </c>
      <c r="E56" s="0" t="n">
        <v>28.93</v>
      </c>
      <c r="F56" s="0" t="n">
        <v>2903</v>
      </c>
      <c r="G56" s="0" t="n">
        <v>17.5</v>
      </c>
      <c r="I56" s="120" t="n">
        <f aca="false">(-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+(WURZEL((POTENZ(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,2))-4*((TAN(E56*PI()/180))/(TAN(($B$7+($B$14*(G56-$E$7)))*PI()/180))*1/$B$16*POTENZ(($H$13+($B$15*(G56-$E$8))),2))*((TAN(E56*PI()/180))/(TAN(($B$7+($B$14*(G56-$E$7)))*PI()/180))-1))))/(2*((TAN(E56*PI()/180))/(TAN(($B$7+($B$14*(G56-$E$7)))*PI()/180))*1/$B$16*POTENZ(($H$13+($B$15*(G56-$E$8))),2)))</f>
        <v>97.7706171863833</v>
      </c>
      <c r="J56" s="121" t="n">
        <f aca="false">I56*20.9/100</f>
        <v>20.4340589919541</v>
      </c>
      <c r="K56" s="82" t="n">
        <f aca="false">($B$9-EXP(52.57-6690.9/(273.15+G56)-4.681*LN(273.15+G56)))*I56/100*0.2095</f>
        <v>203.384957076455</v>
      </c>
      <c r="L56" s="82" t="n">
        <f aca="false">K56/1.33322</f>
        <v>152.55168470054</v>
      </c>
      <c r="M56" s="120" t="n">
        <f aca="false">(($B$9-EXP(52.57-6690.9/(273.15+G56)-4.681*LN(273.15+G56)))/1013)*I56/100*0.2095*((49-1.335*G56+0.02759*POTENZ(G56,2)-0.0003235*POTENZ(G56,3)+0.000001614*POTENZ(G56,4))-($J$16*(5.516*10^-1-1.759*10^-2*G56+2.253*10^-4*POTENZ(G56,2)-2.654*10^-7*POTENZ(G56,3)+5.363*10^-8*POTENZ(G56,4))))*32/22.414</f>
        <v>7.70086764718382</v>
      </c>
      <c r="N56" s="120" t="n">
        <f aca="false">M56*31.25</f>
        <v>240.652113974494</v>
      </c>
    </row>
    <row collapsed="false" customFormat="false" customHeight="false" hidden="false" ht="12.75" outlineLevel="0" r="57">
      <c r="A57" s="119" t="n">
        <v>40402</v>
      </c>
      <c r="B57" s="0" t="s">
        <v>132</v>
      </c>
      <c r="C57" s="0" t="n">
        <v>6.043</v>
      </c>
      <c r="D57" s="0" t="n">
        <v>295.769</v>
      </c>
      <c r="E57" s="0" t="n">
        <v>28.83</v>
      </c>
      <c r="F57" s="0" t="n">
        <v>2900</v>
      </c>
      <c r="G57" s="0" t="n">
        <v>17.5</v>
      </c>
      <c r="I57" s="120" t="n">
        <f aca="false">(-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+(WURZEL((POTENZ(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,2))-4*((TAN(E57*PI()/180))/(TAN(($B$7+($B$14*(G57-$E$7)))*PI()/180))*1/$B$16*POTENZ(($H$13+($B$15*(G57-$E$8))),2))*((TAN(E57*PI()/180))/(TAN(($B$7+($B$14*(G57-$E$7)))*PI()/180))-1))))/(2*((TAN(E57*PI()/180))/(TAN(($B$7+($B$14*(G57-$E$7)))*PI()/180))*1/$B$16*POTENZ(($H$13+($B$15*(G57-$E$8))),2)))</f>
        <v>98.6473527095821</v>
      </c>
      <c r="J57" s="121" t="n">
        <f aca="false">I57*20.9/100</f>
        <v>20.6172967163026</v>
      </c>
      <c r="K57" s="82" t="n">
        <f aca="false">($B$9-EXP(52.57-6690.9/(273.15+G57)-4.681*LN(273.15+G57)))*I57/100*0.2095</f>
        <v>205.208764902207</v>
      </c>
      <c r="L57" s="82" t="n">
        <f aca="false">K57/1.33322</f>
        <v>153.919656847487</v>
      </c>
      <c r="M57" s="120" t="n">
        <f aca="false">(($B$9-EXP(52.57-6690.9/(273.15+G57)-4.681*LN(273.15+G57)))/1013)*I57/100*0.2095*((49-1.335*G57+0.02759*POTENZ(G57,2)-0.0003235*POTENZ(G57,3)+0.000001614*POTENZ(G57,4))-($J$16*(5.516*10^-1-1.759*10^-2*G57+2.253*10^-4*POTENZ(G57,2)-2.654*10^-7*POTENZ(G57,3)+5.363*10^-8*POTENZ(G57,4))))*32/22.414</f>
        <v>7.76992340667511</v>
      </c>
      <c r="N57" s="120" t="n">
        <f aca="false">M57*31.25</f>
        <v>242.810106458597</v>
      </c>
    </row>
    <row collapsed="false" customFormat="false" customHeight="false" hidden="false" ht="12.75" outlineLevel="0" r="58">
      <c r="A58" s="119" t="n">
        <v>40402</v>
      </c>
      <c r="B58" s="0" t="s">
        <v>133</v>
      </c>
      <c r="C58" s="0" t="n">
        <v>6.21</v>
      </c>
      <c r="D58" s="0" t="n">
        <v>293.402</v>
      </c>
      <c r="E58" s="0" t="n">
        <v>28.92</v>
      </c>
      <c r="F58" s="0" t="n">
        <v>2893</v>
      </c>
      <c r="G58" s="0" t="n">
        <v>17.5</v>
      </c>
      <c r="I58" s="120" t="n">
        <f aca="false">(-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+(WURZEL((POTENZ(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,2))-4*((TAN(E58*PI()/180))/(TAN(($B$7+($B$14*(G58-$E$7)))*PI()/180))*1/$B$16*POTENZ(($H$13+($B$15*(G58-$E$8))),2))*((TAN(E58*PI()/180))/(TAN(($B$7+($B$14*(G58-$E$7)))*PI()/180))-1))))/(2*((TAN(E58*PI()/180))/(TAN(($B$7+($B$14*(G58-$E$7)))*PI()/180))*1/$B$16*POTENZ(($H$13+($B$15*(G58-$E$8))),2)))</f>
        <v>97.8578817995513</v>
      </c>
      <c r="J58" s="121" t="n">
        <f aca="false">I58*20.9/100</f>
        <v>20.4522972961062</v>
      </c>
      <c r="K58" s="82" t="n">
        <f aca="false">($B$9-EXP(52.57-6690.9/(273.15+G58)-4.681*LN(273.15+G58)))*I58/100*0.2095</f>
        <v>203.566487173269</v>
      </c>
      <c r="L58" s="82" t="n">
        <f aca="false">K58/1.33322</f>
        <v>152.687843846679</v>
      </c>
      <c r="M58" s="120" t="n">
        <f aca="false">(($B$9-EXP(52.57-6690.9/(273.15+G58)-4.681*LN(273.15+G58)))/1013)*I58/100*0.2095*((49-1.335*G58+0.02759*POTENZ(G58,2)-0.0003235*POTENZ(G58,3)+0.000001614*POTENZ(G58,4))-($J$16*(5.516*10^-1-1.759*10^-2*G58+2.253*10^-4*POTENZ(G58,2)-2.654*10^-7*POTENZ(G58,3)+5.363*10^-8*POTENZ(G58,4))))*32/22.414</f>
        <v>7.70774101318711</v>
      </c>
      <c r="N58" s="120" t="n">
        <f aca="false">M58*31.25</f>
        <v>240.866906662097</v>
      </c>
    </row>
    <row collapsed="false" customFormat="false" customHeight="false" hidden="false" ht="12.75" outlineLevel="0" r="59">
      <c r="A59" s="119" t="n">
        <v>40402</v>
      </c>
      <c r="B59" s="0" t="s">
        <v>134</v>
      </c>
      <c r="C59" s="0" t="n">
        <v>6.377</v>
      </c>
      <c r="D59" s="0" t="n">
        <v>295.241</v>
      </c>
      <c r="E59" s="0" t="n">
        <v>28.85</v>
      </c>
      <c r="F59" s="0" t="n">
        <v>2904</v>
      </c>
      <c r="G59" s="0" t="n">
        <v>17.5</v>
      </c>
      <c r="I59" s="120" t="n">
        <f aca="false">(-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+(WURZEL((POTENZ(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,2))-4*((TAN(E59*PI()/180))/(TAN(($B$7+($B$14*(G59-$E$7)))*PI()/180))*1/$B$16*POTENZ(($H$13+($B$15*(G59-$E$8))),2))*((TAN(E59*PI()/180))/(TAN(($B$7+($B$14*(G59-$E$7)))*PI()/180))-1))))/(2*((TAN(E59*PI()/180))/(TAN(($B$7+($B$14*(G59-$E$7)))*PI()/180))*1/$B$16*POTENZ(($H$13+($B$15*(G59-$E$8))),2)))</f>
        <v>98.4712762767978</v>
      </c>
      <c r="J59" s="121" t="n">
        <f aca="false">I59*20.9/100</f>
        <v>20.5804967418507</v>
      </c>
      <c r="K59" s="82" t="n">
        <f aca="false">($B$9-EXP(52.57-6690.9/(273.15+G59)-4.681*LN(273.15+G59)))*I59/100*0.2095</f>
        <v>204.842486169858</v>
      </c>
      <c r="L59" s="82" t="n">
        <f aca="false">K59/1.33322</f>
        <v>153.644924445971</v>
      </c>
      <c r="M59" s="120" t="n">
        <f aca="false">(($B$9-EXP(52.57-6690.9/(273.15+G59)-4.681*LN(273.15+G59)))/1013)*I59/100*0.2095*((49-1.335*G59+0.02759*POTENZ(G59,2)-0.0003235*POTENZ(G59,3)+0.000001614*POTENZ(G59,4))-($J$16*(5.516*10^-1-1.759*10^-2*G59+2.253*10^-4*POTENZ(G59,2)-2.654*10^-7*POTENZ(G59,3)+5.363*10^-8*POTENZ(G59,4))))*32/22.414</f>
        <v>7.75605480950675</v>
      </c>
      <c r="N59" s="120" t="n">
        <f aca="false">M59*31.25</f>
        <v>242.376712797086</v>
      </c>
    </row>
    <row collapsed="false" customFormat="false" customHeight="false" hidden="false" ht="12.75" outlineLevel="0" r="60">
      <c r="A60" s="119" t="n">
        <v>40402</v>
      </c>
      <c r="B60" s="0" t="s">
        <v>135</v>
      </c>
      <c r="C60" s="0" t="n">
        <v>6.527</v>
      </c>
      <c r="D60" s="0" t="n">
        <v>296.353</v>
      </c>
      <c r="E60" s="0" t="n">
        <v>28.85</v>
      </c>
      <c r="F60" s="0" t="n">
        <v>2910</v>
      </c>
      <c r="G60" s="0" t="n">
        <v>17.4</v>
      </c>
      <c r="I60" s="120" t="n">
        <f aca="false">(-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+(WURZEL((POTENZ(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,2))-4*((TAN(E60*PI()/180))/(TAN(($B$7+($B$14*(G60-$E$7)))*PI()/180))*1/$B$16*POTENZ(($H$13+($B$15*(G60-$E$8))),2))*((TAN(E60*PI()/180))/(TAN(($B$7+($B$14*(G60-$E$7)))*PI()/180))-1))))/(2*((TAN(E60*PI()/180))/(TAN(($B$7+($B$14*(G60-$E$7)))*PI()/180))*1/$B$16*POTENZ(($H$13+($B$15*(G60-$E$8))),2)))</f>
        <v>98.6380672323509</v>
      </c>
      <c r="J60" s="121" t="n">
        <f aca="false">I60*20.9/100</f>
        <v>20.6153560515613</v>
      </c>
      <c r="K60" s="82" t="n">
        <f aca="false">($B$9-EXP(52.57-6690.9/(273.15+G60)-4.681*LN(273.15+G60)))*I60/100*0.2095</f>
        <v>205.215522814205</v>
      </c>
      <c r="L60" s="82" t="n">
        <f aca="false">K60/1.33322</f>
        <v>153.924725712339</v>
      </c>
      <c r="M60" s="120" t="n">
        <f aca="false">(($B$9-EXP(52.57-6690.9/(273.15+G60)-4.681*LN(273.15+G60)))/1013)*I60/100*0.2095*((49-1.335*G60+0.02759*POTENZ(G60,2)-0.0003235*POTENZ(G60,3)+0.000001614*POTENZ(G60,4))-($J$16*(5.516*10^-1-1.759*10^-2*G60+2.253*10^-4*POTENZ(G60,2)-2.654*10^-7*POTENZ(G60,3)+5.363*10^-8*POTENZ(G60,4))))*32/22.414</f>
        <v>7.7839450207842</v>
      </c>
      <c r="N60" s="120" t="n">
        <f aca="false">M60*31.25</f>
        <v>243.248281899506</v>
      </c>
    </row>
    <row collapsed="false" customFormat="false" customHeight="false" hidden="false" ht="12.75" outlineLevel="0" r="61">
      <c r="A61" s="119" t="n">
        <v>40402</v>
      </c>
      <c r="B61" s="0" t="s">
        <v>136</v>
      </c>
      <c r="C61" s="0" t="n">
        <v>6.694</v>
      </c>
      <c r="D61" s="0" t="n">
        <v>296.617</v>
      </c>
      <c r="E61" s="0" t="n">
        <v>28.84</v>
      </c>
      <c r="F61" s="0" t="n">
        <v>2904</v>
      </c>
      <c r="G61" s="0" t="n">
        <v>17.4</v>
      </c>
      <c r="I61" s="120" t="n">
        <f aca="false">(-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+(WURZEL((POTENZ(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,2))-4*((TAN(E61*PI()/180))/(TAN(($B$7+($B$14*(G61-$E$7)))*PI()/180))*1/$B$16*POTENZ(($H$13+($B$15*(G61-$E$8))),2))*((TAN(E61*PI()/180))/(TAN(($B$7+($B$14*(G61-$E$7)))*PI()/180))-1))))/(2*((TAN(E61*PI()/180))/(TAN(($B$7+($B$14*(G61-$E$7)))*PI()/180))*1/$B$16*POTENZ(($H$13+($B$15*(G61-$E$8))),2)))</f>
        <v>98.7262037732361</v>
      </c>
      <c r="J61" s="121" t="n">
        <f aca="false">I61*20.9/100</f>
        <v>20.6337765886063</v>
      </c>
      <c r="K61" s="82" t="n">
        <f aca="false">($B$9-EXP(52.57-6690.9/(273.15+G61)-4.681*LN(273.15+G61)))*I61/100*0.2095</f>
        <v>205.398890015371</v>
      </c>
      <c r="L61" s="82" t="n">
        <f aca="false">K61/1.33322</f>
        <v>154.062262803866</v>
      </c>
      <c r="M61" s="120" t="n">
        <f aca="false">(($B$9-EXP(52.57-6690.9/(273.15+G61)-4.681*LN(273.15+G61)))/1013)*I61/100*0.2095*((49-1.335*G61+0.02759*POTENZ(G61,2)-0.0003235*POTENZ(G61,3)+0.000001614*POTENZ(G61,4))-($J$16*(5.516*10^-1-1.759*10^-2*G61+2.253*10^-4*POTENZ(G61,2)-2.654*10^-7*POTENZ(G61,3)+5.363*10^-8*POTENZ(G61,4))))*32/22.414</f>
        <v>7.79090024616343</v>
      </c>
      <c r="N61" s="120" t="n">
        <f aca="false">M61*31.25</f>
        <v>243.465632692607</v>
      </c>
    </row>
    <row collapsed="false" customFormat="false" customHeight="false" hidden="false" ht="12.75" outlineLevel="0" r="62">
      <c r="A62" s="119" t="n">
        <v>40402</v>
      </c>
      <c r="B62" s="0" t="s">
        <v>137</v>
      </c>
      <c r="C62" s="0" t="n">
        <v>6.861</v>
      </c>
      <c r="D62" s="0" t="n">
        <v>294.244</v>
      </c>
      <c r="E62" s="0" t="n">
        <v>28.93</v>
      </c>
      <c r="F62" s="0" t="n">
        <v>2903</v>
      </c>
      <c r="G62" s="0" t="n">
        <v>17.4</v>
      </c>
      <c r="I62" s="120" t="n">
        <f aca="false">(-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+(WURZEL((POTENZ(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,2))-4*((TAN(E62*PI()/180))/(TAN(($B$7+($B$14*(G62-$E$7)))*PI()/180))*1/$B$16*POTENZ(($H$13+($B$15*(G62-$E$8))),2))*((TAN(E62*PI()/180))/(TAN(($B$7+($B$14*(G62-$E$7)))*PI()/180))-1))))/(2*((TAN(E62*PI()/180))/(TAN(($B$7+($B$14*(G62-$E$7)))*PI()/180))*1/$B$16*POTENZ(($H$13+($B$15*(G62-$E$8))),2)))</f>
        <v>97.9362607362718</v>
      </c>
      <c r="J62" s="121" t="n">
        <f aca="false">I62*20.9/100</f>
        <v>20.4686784938808</v>
      </c>
      <c r="K62" s="82" t="n">
        <f aca="false">($B$9-EXP(52.57-6690.9/(273.15+G62)-4.681*LN(273.15+G62)))*I62/100*0.2095</f>
        <v>203.755421343766</v>
      </c>
      <c r="L62" s="82" t="n">
        <f aca="false">K62/1.33322</f>
        <v>152.829556520128</v>
      </c>
      <c r="M62" s="120" t="n">
        <f aca="false">(($B$9-EXP(52.57-6690.9/(273.15+G62)-4.681*LN(273.15+G62)))/1013)*I62/100*0.2095*((49-1.335*G62+0.02759*POTENZ(G62,2)-0.0003235*POTENZ(G62,3)+0.000001614*POTENZ(G62,4))-($J$16*(5.516*10^-1-1.759*10^-2*G62+2.253*10^-4*POTENZ(G62,2)-2.654*10^-7*POTENZ(G62,3)+5.363*10^-8*POTENZ(G62,4))))*32/22.414</f>
        <v>7.72856251650378</v>
      </c>
      <c r="N62" s="120" t="n">
        <f aca="false">M62*31.25</f>
        <v>241.517578640743</v>
      </c>
    </row>
    <row collapsed="false" customFormat="false" customHeight="false" hidden="false" ht="12.75" outlineLevel="0" r="63">
      <c r="A63" s="119" t="n">
        <v>40402</v>
      </c>
      <c r="B63" s="0" t="s">
        <v>138</v>
      </c>
      <c r="C63" s="0" t="n">
        <v>7.028</v>
      </c>
      <c r="D63" s="0" t="n">
        <v>297.946</v>
      </c>
      <c r="E63" s="0" t="n">
        <v>28.79</v>
      </c>
      <c r="F63" s="0" t="n">
        <v>2912</v>
      </c>
      <c r="G63" s="0" t="n">
        <v>17.4</v>
      </c>
      <c r="I63" s="120" t="n">
        <f aca="false">(-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+(WURZEL((POTENZ(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,2))-4*((TAN(E63*PI()/180))/(TAN(($B$7+($B$14*(G63-$E$7)))*PI()/180))*1/$B$16*POTENZ(($H$13+($B$15*(G63-$E$8))),2))*((TAN(E63*PI()/180))/(TAN(($B$7+($B$14*(G63-$E$7)))*PI()/180))-1))))/(2*((TAN(E63*PI()/180))/(TAN(($B$7+($B$14*(G63-$E$7)))*PI()/180))*1/$B$16*POTENZ(($H$13+($B$15*(G63-$E$8))),2)))</f>
        <v>99.1682643478434</v>
      </c>
      <c r="J63" s="121" t="n">
        <f aca="false">I63*20.9/100</f>
        <v>20.7261672486993</v>
      </c>
      <c r="K63" s="82" t="n">
        <f aca="false">($B$9-EXP(52.57-6690.9/(273.15+G63)-4.681*LN(273.15+G63)))*I63/100*0.2095</f>
        <v>206.318592666477</v>
      </c>
      <c r="L63" s="82" t="n">
        <f aca="false">K63/1.33322</f>
        <v>154.752098428224</v>
      </c>
      <c r="M63" s="120" t="n">
        <f aca="false">(($B$9-EXP(52.57-6690.9/(273.15+G63)-4.681*LN(273.15+G63)))/1013)*I63/100*0.2095*((49-1.335*G63+0.02759*POTENZ(G63,2)-0.0003235*POTENZ(G63,3)+0.000001614*POTENZ(G63,4))-($J$16*(5.516*10^-1-1.759*10^-2*G63+2.253*10^-4*POTENZ(G63,2)-2.654*10^-7*POTENZ(G63,3)+5.363*10^-8*POTENZ(G63,4))))*32/22.414</f>
        <v>7.82578510659459</v>
      </c>
      <c r="N63" s="120" t="n">
        <f aca="false">M63*31.25</f>
        <v>244.555784581081</v>
      </c>
    </row>
    <row collapsed="false" customFormat="false" customHeight="false" hidden="false" ht="12.75" outlineLevel="0" r="64">
      <c r="A64" s="119" t="n">
        <v>40402</v>
      </c>
      <c r="B64" s="0" t="s">
        <v>139</v>
      </c>
      <c r="C64" s="0" t="n">
        <v>7.195</v>
      </c>
      <c r="D64" s="0" t="n">
        <v>293.982</v>
      </c>
      <c r="E64" s="0" t="n">
        <v>28.94</v>
      </c>
      <c r="F64" s="0" t="n">
        <v>2911</v>
      </c>
      <c r="G64" s="0" t="n">
        <v>17.4</v>
      </c>
      <c r="I64" s="120" t="n">
        <f aca="false">(-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+(WURZEL((POTENZ(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,2))-4*((TAN(E64*PI()/180))/(TAN(($B$7+($B$14*(G64-$E$7)))*PI()/180))*1/$B$16*POTENZ(($H$13+($B$15*(G64-$E$8))),2))*((TAN(E64*PI()/180))/(TAN(($B$7+($B$14*(G64-$E$7)))*PI()/180))-1))))/(2*((TAN(E64*PI()/180))/(TAN(($B$7+($B$14*(G64-$E$7)))*PI()/180))*1/$B$16*POTENZ(($H$13+($B$15*(G64-$E$8))),2)))</f>
        <v>97.8489437840296</v>
      </c>
      <c r="J64" s="121" t="n">
        <f aca="false">I64*20.9/100</f>
        <v>20.4504292508622</v>
      </c>
      <c r="K64" s="82" t="n">
        <f aca="false">($B$9-EXP(52.57-6690.9/(273.15+G64)-4.681*LN(273.15+G64)))*I64/100*0.2095</f>
        <v>203.573759288661</v>
      </c>
      <c r="L64" s="82" t="n">
        <f aca="false">K64/1.33322</f>
        <v>152.69329839686</v>
      </c>
      <c r="M64" s="120" t="n">
        <f aca="false">(($B$9-EXP(52.57-6690.9/(273.15+G64)-4.681*LN(273.15+G64)))/1013)*I64/100*0.2095*((49-1.335*G64+0.02759*POTENZ(G64,2)-0.0003235*POTENZ(G64,3)+0.000001614*POTENZ(G64,4))-($J$16*(5.516*10^-1-1.759*10^-2*G64+2.253*10^-4*POTENZ(G64,2)-2.654*10^-7*POTENZ(G64,3)+5.363*10^-8*POTENZ(G64,4))))*32/22.414</f>
        <v>7.72167196831375</v>
      </c>
      <c r="N64" s="120" t="n">
        <f aca="false">M64*31.25</f>
        <v>241.302249009805</v>
      </c>
    </row>
    <row collapsed="false" customFormat="false" customHeight="false" hidden="false" ht="12.75" outlineLevel="0" r="65">
      <c r="A65" s="119" t="n">
        <v>40402</v>
      </c>
      <c r="B65" s="0" t="s">
        <v>140</v>
      </c>
      <c r="C65" s="0" t="n">
        <v>7.362</v>
      </c>
      <c r="D65" s="0" t="n">
        <v>296.088</v>
      </c>
      <c r="E65" s="0" t="n">
        <v>28.86</v>
      </c>
      <c r="F65" s="0" t="n">
        <v>2911</v>
      </c>
      <c r="G65" s="0" t="n">
        <v>17.4</v>
      </c>
      <c r="I65" s="120" t="n">
        <f aca="false">(-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+(WURZEL((POTENZ(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,2))-4*((TAN(E65*PI()/180))/(TAN(($B$7+($B$14*(G65-$E$7)))*PI()/180))*1/$B$16*POTENZ(($H$13+($B$15*(G65-$E$8))),2))*((TAN(E65*PI()/180))/(TAN(($B$7+($B$14*(G65-$E$7)))*PI()/180))-1))))/(2*((TAN(E65*PI()/180))/(TAN(($B$7+($B$14*(G65-$E$7)))*PI()/180))*1/$B$16*POTENZ(($H$13+($B$15*(G65-$E$8))),2)))</f>
        <v>98.5500222562112</v>
      </c>
      <c r="J65" s="121" t="n">
        <f aca="false">I65*20.9/100</f>
        <v>20.5969546515481</v>
      </c>
      <c r="K65" s="82" t="n">
        <f aca="false">($B$9-EXP(52.57-6690.9/(273.15+G65)-4.681*LN(273.15+G65)))*I65/100*0.2095</f>
        <v>205.032346112586</v>
      </c>
      <c r="L65" s="82" t="n">
        <f aca="false">K65/1.33322</f>
        <v>153.787331507618</v>
      </c>
      <c r="M65" s="120" t="n">
        <f aca="false">(($B$9-EXP(52.57-6690.9/(273.15+G65)-4.681*LN(273.15+G65)))/1013)*I65/100*0.2095*((49-1.335*G65+0.02759*POTENZ(G65,2)-0.0003235*POTENZ(G65,3)+0.000001614*POTENZ(G65,4))-($J$16*(5.516*10^-1-1.759*10^-2*G65+2.253*10^-4*POTENZ(G65,2)-2.654*10^-7*POTENZ(G65,3)+5.363*10^-8*POTENZ(G65,4))))*32/22.414</f>
        <v>7.77699702116441</v>
      </c>
      <c r="N65" s="120" t="n">
        <f aca="false">M65*31.25</f>
        <v>243.031156911388</v>
      </c>
    </row>
    <row collapsed="false" customFormat="false" customHeight="false" hidden="false" ht="12.75" outlineLevel="0" r="66">
      <c r="A66" s="119" t="n">
        <v>40402</v>
      </c>
      <c r="B66" s="0" t="s">
        <v>141</v>
      </c>
      <c r="C66" s="0" t="n">
        <v>7.529</v>
      </c>
      <c r="D66" s="0" t="n">
        <v>295.56</v>
      </c>
      <c r="E66" s="0" t="n">
        <v>28.88</v>
      </c>
      <c r="F66" s="0" t="n">
        <v>2910</v>
      </c>
      <c r="G66" s="0" t="n">
        <v>17.4</v>
      </c>
      <c r="I66" s="120" t="n">
        <f aca="false">(-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+(WURZEL((POTENZ(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,2))-4*((TAN(E66*PI()/180))/(TAN(($B$7+($B$14*(G66-$E$7)))*PI()/180))*1/$B$16*POTENZ(($H$13+($B$15*(G66-$E$8))),2))*((TAN(E66*PI()/180))/(TAN(($B$7+($B$14*(G66-$E$7)))*PI()/180))-1))))/(2*((TAN(E66*PI()/180))/(TAN(($B$7+($B$14*(G66-$E$7)))*PI()/180))*1/$B$16*POTENZ(($H$13+($B$15*(G66-$E$8))),2)))</f>
        <v>98.3742064971973</v>
      </c>
      <c r="J66" s="121" t="n">
        <f aca="false">I66*20.9/100</f>
        <v>20.5602091579142</v>
      </c>
      <c r="K66" s="82" t="n">
        <f aca="false">($B$9-EXP(52.57-6690.9/(273.15+G66)-4.681*LN(273.15+G66)))*I66/100*0.2095</f>
        <v>204.666563165725</v>
      </c>
      <c r="L66" s="82" t="n">
        <f aca="false">K66/1.33322</f>
        <v>153.512970976826</v>
      </c>
      <c r="M66" s="120" t="n">
        <f aca="false">(($B$9-EXP(52.57-6690.9/(273.15+G66)-4.681*LN(273.15+G66)))/1013)*I66/100*0.2095*((49-1.335*G66+0.02759*POTENZ(G66,2)-0.0003235*POTENZ(G66,3)+0.000001614*POTENZ(G66,4))-($J$16*(5.516*10^-1-1.759*10^-2*G66+2.253*10^-4*POTENZ(G66,2)-2.654*10^-7*POTENZ(G66,3)+5.363*10^-8*POTENZ(G66,4))))*32/22.414</f>
        <v>7.76312265966939</v>
      </c>
      <c r="N66" s="120" t="n">
        <f aca="false">M66*31.25</f>
        <v>242.597583114668</v>
      </c>
    </row>
    <row collapsed="false" customFormat="false" customHeight="false" hidden="false" ht="12.75" outlineLevel="0" r="67">
      <c r="A67" s="119" t="n">
        <v>40402</v>
      </c>
      <c r="B67" s="0" t="s">
        <v>142</v>
      </c>
      <c r="C67" s="0" t="n">
        <v>7.696</v>
      </c>
      <c r="D67" s="0" t="n">
        <v>293.982</v>
      </c>
      <c r="E67" s="0" t="n">
        <v>28.94</v>
      </c>
      <c r="F67" s="0" t="n">
        <v>2911</v>
      </c>
      <c r="G67" s="0" t="n">
        <v>17.4</v>
      </c>
      <c r="I67" s="120" t="n">
        <f aca="false">(-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+(WURZEL((POTENZ(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,2))-4*((TAN(E67*PI()/180))/(TAN(($B$7+($B$14*(G67-$E$7)))*PI()/180))*1/$B$16*POTENZ(($H$13+($B$15*(G67-$E$8))),2))*((TAN(E67*PI()/180))/(TAN(($B$7+($B$14*(G67-$E$7)))*PI()/180))-1))))/(2*((TAN(E67*PI()/180))/(TAN(($B$7+($B$14*(G67-$E$7)))*PI()/180))*1/$B$16*POTENZ(($H$13+($B$15*(G67-$E$8))),2)))</f>
        <v>97.8489437840296</v>
      </c>
      <c r="J67" s="121" t="n">
        <f aca="false">I67*20.9/100</f>
        <v>20.4504292508622</v>
      </c>
      <c r="K67" s="82" t="n">
        <f aca="false">($B$9-EXP(52.57-6690.9/(273.15+G67)-4.681*LN(273.15+G67)))*I67/100*0.2095</f>
        <v>203.573759288661</v>
      </c>
      <c r="L67" s="82" t="n">
        <f aca="false">K67/1.33322</f>
        <v>152.69329839686</v>
      </c>
      <c r="M67" s="120" t="n">
        <f aca="false">(($B$9-EXP(52.57-6690.9/(273.15+G67)-4.681*LN(273.15+G67)))/1013)*I67/100*0.2095*((49-1.335*G67+0.02759*POTENZ(G67,2)-0.0003235*POTENZ(G67,3)+0.000001614*POTENZ(G67,4))-($J$16*(5.516*10^-1-1.759*10^-2*G67+2.253*10^-4*POTENZ(G67,2)-2.654*10^-7*POTENZ(G67,3)+5.363*10^-8*POTENZ(G67,4))))*32/22.414</f>
        <v>7.72167196831375</v>
      </c>
      <c r="N67" s="120" t="n">
        <f aca="false">M67*31.25</f>
        <v>241.302249009805</v>
      </c>
    </row>
    <row collapsed="false" customFormat="false" customHeight="false" hidden="false" ht="12.75" outlineLevel="0" r="68">
      <c r="A68" s="119" t="n">
        <v>40402</v>
      </c>
      <c r="B68" s="0" t="s">
        <v>143</v>
      </c>
      <c r="C68" s="0" t="n">
        <v>7.862</v>
      </c>
      <c r="D68" s="0" t="n">
        <v>299.013</v>
      </c>
      <c r="E68" s="0" t="n">
        <v>28.75</v>
      </c>
      <c r="F68" s="0" t="n">
        <v>2917</v>
      </c>
      <c r="G68" s="0" t="n">
        <v>17.4</v>
      </c>
      <c r="I68" s="120" t="n">
        <f aca="false">(-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+(WURZEL((POTENZ(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,2))-4*((TAN(E68*PI()/180))/(TAN(($B$7+($B$14*(G68-$E$7)))*PI()/180))*1/$B$16*POTENZ(($H$13+($B$15*(G68-$E$8))),2))*((TAN(E68*PI()/180))/(TAN(($B$7+($B$14*(G68-$E$7)))*PI()/180))-1))))/(2*((TAN(E68*PI()/180))/(TAN(($B$7+($B$14*(G68-$E$7)))*PI()/180))*1/$B$16*POTENZ(($H$13+($B$15*(G68-$E$8))),2)))</f>
        <v>99.5235738254911</v>
      </c>
      <c r="J68" s="121" t="n">
        <f aca="false">I68*20.9/100</f>
        <v>20.8004269295276</v>
      </c>
      <c r="K68" s="82" t="n">
        <f aca="false">($B$9-EXP(52.57-6690.9/(273.15+G68)-4.681*LN(273.15+G68)))*I68/100*0.2095</f>
        <v>207.057810518795</v>
      </c>
      <c r="L68" s="82" t="n">
        <f aca="false">K68/1.33322</f>
        <v>155.306558946607</v>
      </c>
      <c r="M68" s="120" t="n">
        <f aca="false">(($B$9-EXP(52.57-6690.9/(273.15+G68)-4.681*LN(273.15+G68)))/1013)*I68/100*0.2095*((49-1.335*G68+0.02759*POTENZ(G68,2)-0.0003235*POTENZ(G68,3)+0.000001614*POTENZ(G68,4))-($J$16*(5.516*10^-1-1.759*10^-2*G68+2.253*10^-4*POTENZ(G68,2)-2.654*10^-7*POTENZ(G68,3)+5.363*10^-8*POTENZ(G68,4))))*32/22.414</f>
        <v>7.85382407285757</v>
      </c>
      <c r="N68" s="120" t="n">
        <f aca="false">M68*31.25</f>
        <v>245.432002276799</v>
      </c>
    </row>
    <row collapsed="false" customFormat="false" customHeight="false" hidden="false" ht="12.75" outlineLevel="0" r="69">
      <c r="A69" s="119" t="n">
        <v>40402</v>
      </c>
      <c r="B69" s="0" t="s">
        <v>144</v>
      </c>
      <c r="C69" s="0" t="n">
        <v>8.029</v>
      </c>
      <c r="D69" s="0" t="n">
        <v>293.196</v>
      </c>
      <c r="E69" s="0" t="n">
        <v>28.97</v>
      </c>
      <c r="F69" s="0" t="n">
        <v>2918</v>
      </c>
      <c r="G69" s="0" t="n">
        <v>17.4</v>
      </c>
      <c r="I69" s="120" t="n">
        <f aca="false">(-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+(WURZEL((POTENZ(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,2))-4*((TAN(E69*PI()/180))/(TAN(($B$7+($B$14*(G69-$E$7)))*PI()/180))*1/$B$16*POTENZ(($H$13+($B$15*(G69-$E$8))),2))*((TAN(E69*PI()/180))/(TAN(($B$7+($B$14*(G69-$E$7)))*PI()/180))-1))))/(2*((TAN(E69*PI()/180))/(TAN(($B$7+($B$14*(G69-$E$7)))*PI()/180))*1/$B$16*POTENZ(($H$13+($B$15*(G69-$E$8))),2)))</f>
        <v>97.5875350982775</v>
      </c>
      <c r="J69" s="121" t="n">
        <f aca="false">I69*20.9/100</f>
        <v>20.39579483554</v>
      </c>
      <c r="K69" s="82" t="n">
        <f aca="false">($B$9-EXP(52.57-6690.9/(273.15+G69)-4.681*LN(273.15+G69)))*I69/100*0.2095</f>
        <v>203.029901104697</v>
      </c>
      <c r="L69" s="82" t="n">
        <f aca="false">K69/1.33322</f>
        <v>152.28537008498</v>
      </c>
      <c r="M69" s="120" t="n">
        <f aca="false">(($B$9-EXP(52.57-6690.9/(273.15+G69)-4.681*LN(273.15+G69)))/1013)*I69/100*0.2095*((49-1.335*G69+0.02759*POTENZ(G69,2)-0.0003235*POTENZ(G69,3)+0.000001614*POTENZ(G69,4))-($J$16*(5.516*10^-1-1.759*10^-2*G69+2.253*10^-4*POTENZ(G69,2)-2.654*10^-7*POTENZ(G69,3)+5.363*10^-8*POTENZ(G69,4))))*32/22.414</f>
        <v>7.70104310873708</v>
      </c>
      <c r="N69" s="120" t="n">
        <f aca="false">M69*31.25</f>
        <v>240.657597148034</v>
      </c>
    </row>
    <row collapsed="false" customFormat="false" customHeight="false" hidden="false" ht="12.75" outlineLevel="0" r="70">
      <c r="A70" s="119" t="n">
        <v>40402</v>
      </c>
      <c r="B70" s="0" t="s">
        <v>145</v>
      </c>
      <c r="C70" s="0" t="n">
        <v>8.196</v>
      </c>
      <c r="D70" s="0" t="n">
        <v>299.281</v>
      </c>
      <c r="E70" s="0" t="n">
        <v>28.74</v>
      </c>
      <c r="F70" s="0" t="n">
        <v>2919</v>
      </c>
      <c r="G70" s="0" t="n">
        <v>17.4</v>
      </c>
      <c r="I70" s="120" t="n">
        <f aca="false">(-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+(WURZEL((POTENZ(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,2))-4*((TAN(E70*PI()/180))/(TAN(($B$7+($B$14*(G70-$E$7)))*PI()/180))*1/$B$16*POTENZ(($H$13+($B$15*(G70-$E$8))),2))*((TAN(E70*PI()/180))/(TAN(($B$7+($B$14*(G70-$E$7)))*PI()/180))-1))))/(2*((TAN(E70*PI()/180))/(TAN(($B$7+($B$14*(G70-$E$7)))*PI()/180))*1/$B$16*POTENZ(($H$13+($B$15*(G70-$E$8))),2)))</f>
        <v>99.612632948298</v>
      </c>
      <c r="J70" s="121" t="n">
        <f aca="false">I70*20.9/100</f>
        <v>20.8190402861943</v>
      </c>
      <c r="K70" s="82" t="n">
        <f aca="false">($B$9-EXP(52.57-6690.9/(273.15+G70)-4.681*LN(273.15+G70)))*I70/100*0.2095</f>
        <v>207.24309714252</v>
      </c>
      <c r="L70" s="82" t="n">
        <f aca="false">K70/1.33322</f>
        <v>155.445535727427</v>
      </c>
      <c r="M70" s="120" t="n">
        <f aca="false">(($B$9-EXP(52.57-6690.9/(273.15+G70)-4.681*LN(273.15+G70)))/1013)*I70/100*0.2095*((49-1.335*G70+0.02759*POTENZ(G70,2)-0.0003235*POTENZ(G70,3)+0.000001614*POTENZ(G70,4))-($J$16*(5.516*10^-1-1.759*10^-2*G70+2.253*10^-4*POTENZ(G70,2)-2.654*10^-7*POTENZ(G70,3)+5.363*10^-8*POTENZ(G70,4))))*32/22.414</f>
        <v>7.86085210305908</v>
      </c>
      <c r="N70" s="120" t="n">
        <f aca="false">M70*31.25</f>
        <v>245.651628220596</v>
      </c>
    </row>
    <row collapsed="false" customFormat="false" customHeight="false" hidden="false" ht="12.75" outlineLevel="0" r="71">
      <c r="A71" s="119" t="n">
        <v>40402</v>
      </c>
      <c r="B71" s="0" t="s">
        <v>146</v>
      </c>
      <c r="C71" s="0" t="n">
        <v>8.363</v>
      </c>
      <c r="D71" s="0" t="n">
        <v>293.982</v>
      </c>
      <c r="E71" s="0" t="n">
        <v>28.94</v>
      </c>
      <c r="F71" s="0" t="n">
        <v>2919</v>
      </c>
      <c r="G71" s="0" t="n">
        <v>17.4</v>
      </c>
      <c r="I71" s="120" t="n">
        <f aca="false">(-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+(WURZEL((POTENZ(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,2))-4*((TAN(E71*PI()/180))/(TAN(($B$7+($B$14*(G71-$E$7)))*PI()/180))*1/$B$16*POTENZ(($H$13+($B$15*(G71-$E$8))),2))*((TAN(E71*PI()/180))/(TAN(($B$7+($B$14*(G71-$E$7)))*PI()/180))-1))))/(2*((TAN(E71*PI()/180))/(TAN(($B$7+($B$14*(G71-$E$7)))*PI()/180))*1/$B$16*POTENZ(($H$13+($B$15*(G71-$E$8))),2)))</f>
        <v>97.8489437840296</v>
      </c>
      <c r="J71" s="121" t="n">
        <f aca="false">I71*20.9/100</f>
        <v>20.4504292508622</v>
      </c>
      <c r="K71" s="82" t="n">
        <f aca="false">($B$9-EXP(52.57-6690.9/(273.15+G71)-4.681*LN(273.15+G71)))*I71/100*0.2095</f>
        <v>203.573759288661</v>
      </c>
      <c r="L71" s="82" t="n">
        <f aca="false">K71/1.33322</f>
        <v>152.69329839686</v>
      </c>
      <c r="M71" s="120" t="n">
        <f aca="false">(($B$9-EXP(52.57-6690.9/(273.15+G71)-4.681*LN(273.15+G71)))/1013)*I71/100*0.2095*((49-1.335*G71+0.02759*POTENZ(G71,2)-0.0003235*POTENZ(G71,3)+0.000001614*POTENZ(G71,4))-($J$16*(5.516*10^-1-1.759*10^-2*G71+2.253*10^-4*POTENZ(G71,2)-2.654*10^-7*POTENZ(G71,3)+5.363*10^-8*POTENZ(G71,4))))*32/22.414</f>
        <v>7.72167196831375</v>
      </c>
      <c r="N71" s="120" t="n">
        <f aca="false">M71*31.25</f>
        <v>241.302249009805</v>
      </c>
    </row>
    <row collapsed="false" customFormat="false" customHeight="false" hidden="false" ht="12.75" outlineLevel="0" r="72">
      <c r="A72" s="119" t="n">
        <v>40402</v>
      </c>
      <c r="B72" s="0" t="s">
        <v>147</v>
      </c>
      <c r="C72" s="0" t="n">
        <v>8.53</v>
      </c>
      <c r="D72" s="0" t="n">
        <v>293.982</v>
      </c>
      <c r="E72" s="0" t="n">
        <v>28.94</v>
      </c>
      <c r="F72" s="0" t="n">
        <v>2928</v>
      </c>
      <c r="G72" s="0" t="n">
        <v>17.4</v>
      </c>
      <c r="I72" s="120" t="n">
        <f aca="false">(-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+(WURZEL((POTENZ(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,2))-4*((TAN(E72*PI()/180))/(TAN(($B$7+($B$14*(G72-$E$7)))*PI()/180))*1/$B$16*POTENZ(($H$13+($B$15*(G72-$E$8))),2))*((TAN(E72*PI()/180))/(TAN(($B$7+($B$14*(G72-$E$7)))*PI()/180))-1))))/(2*((TAN(E72*PI()/180))/(TAN(($B$7+($B$14*(G72-$E$7)))*PI()/180))*1/$B$16*POTENZ(($H$13+($B$15*(G72-$E$8))),2)))</f>
        <v>97.8489437840296</v>
      </c>
      <c r="J72" s="121" t="n">
        <f aca="false">I72*20.9/100</f>
        <v>20.4504292508622</v>
      </c>
      <c r="K72" s="82" t="n">
        <f aca="false">($B$9-EXP(52.57-6690.9/(273.15+G72)-4.681*LN(273.15+G72)))*I72/100*0.2095</f>
        <v>203.573759288661</v>
      </c>
      <c r="L72" s="82" t="n">
        <f aca="false">K72/1.33322</f>
        <v>152.69329839686</v>
      </c>
      <c r="M72" s="120" t="n">
        <f aca="false">(($B$9-EXP(52.57-6690.9/(273.15+G72)-4.681*LN(273.15+G72)))/1013)*I72/100*0.2095*((49-1.335*G72+0.02759*POTENZ(G72,2)-0.0003235*POTENZ(G72,3)+0.000001614*POTENZ(G72,4))-($J$16*(5.516*10^-1-1.759*10^-2*G72+2.253*10^-4*POTENZ(G72,2)-2.654*10^-7*POTENZ(G72,3)+5.363*10^-8*POTENZ(G72,4))))*32/22.414</f>
        <v>7.72167196831375</v>
      </c>
      <c r="N72" s="120" t="n">
        <f aca="false">M72*31.25</f>
        <v>241.302249009805</v>
      </c>
    </row>
    <row collapsed="false" customFormat="false" customHeight="false" hidden="false" ht="12.75" outlineLevel="0" r="73">
      <c r="A73" s="119" t="n">
        <v>40402</v>
      </c>
      <c r="B73" s="0" t="s">
        <v>148</v>
      </c>
      <c r="C73" s="0" t="n">
        <v>8.697</v>
      </c>
      <c r="D73" s="0" t="n">
        <v>293.196</v>
      </c>
      <c r="E73" s="0" t="n">
        <v>28.97</v>
      </c>
      <c r="F73" s="0" t="n">
        <v>2917</v>
      </c>
      <c r="G73" s="0" t="n">
        <v>17.4</v>
      </c>
      <c r="I73" s="120" t="n">
        <f aca="false">(-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+(WURZEL((POTENZ(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,2))-4*((TAN(E73*PI()/180))/(TAN(($B$7+($B$14*(G73-$E$7)))*PI()/180))*1/$B$16*POTENZ(($H$13+($B$15*(G73-$E$8))),2))*((TAN(E73*PI()/180))/(TAN(($B$7+($B$14*(G73-$E$7)))*PI()/180))-1))))/(2*((TAN(E73*PI()/180))/(TAN(($B$7+($B$14*(G73-$E$7)))*PI()/180))*1/$B$16*POTENZ(($H$13+($B$15*(G73-$E$8))),2)))</f>
        <v>97.5875350982775</v>
      </c>
      <c r="J73" s="121" t="n">
        <f aca="false">I73*20.9/100</f>
        <v>20.39579483554</v>
      </c>
      <c r="K73" s="82" t="n">
        <f aca="false">($B$9-EXP(52.57-6690.9/(273.15+G73)-4.681*LN(273.15+G73)))*I73/100*0.2095</f>
        <v>203.029901104697</v>
      </c>
      <c r="L73" s="82" t="n">
        <f aca="false">K73/1.33322</f>
        <v>152.28537008498</v>
      </c>
      <c r="M73" s="120" t="n">
        <f aca="false">(($B$9-EXP(52.57-6690.9/(273.15+G73)-4.681*LN(273.15+G73)))/1013)*I73/100*0.2095*((49-1.335*G73+0.02759*POTENZ(G73,2)-0.0003235*POTENZ(G73,3)+0.000001614*POTENZ(G73,4))-($J$16*(5.516*10^-1-1.759*10^-2*G73+2.253*10^-4*POTENZ(G73,2)-2.654*10^-7*POTENZ(G73,3)+5.363*10^-8*POTENZ(G73,4))))*32/22.414</f>
        <v>7.70104310873708</v>
      </c>
      <c r="N73" s="120" t="n">
        <f aca="false">M73*31.25</f>
        <v>240.657597148034</v>
      </c>
    </row>
    <row collapsed="false" customFormat="false" customHeight="false" hidden="false" ht="12.75" outlineLevel="0" r="74">
      <c r="A74" s="119" t="n">
        <v>40402</v>
      </c>
      <c r="B74" s="0" t="s">
        <v>149</v>
      </c>
      <c r="C74" s="0" t="n">
        <v>8.864</v>
      </c>
      <c r="D74" s="0" t="n">
        <v>292.413</v>
      </c>
      <c r="E74" s="0" t="n">
        <v>29</v>
      </c>
      <c r="F74" s="0" t="n">
        <v>2918</v>
      </c>
      <c r="G74" s="0" t="n">
        <v>17.4</v>
      </c>
      <c r="I74" s="120" t="n">
        <f aca="false">(-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+(WURZEL((POTENZ(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,2))-4*((TAN(E74*PI()/180))/(TAN(($B$7+($B$14*(G74-$E$7)))*PI()/180))*1/$B$16*POTENZ(($H$13+($B$15*(G74-$E$8))),2))*((TAN(E74*PI()/180))/(TAN(($B$7+($B$14*(G74-$E$7)))*PI()/180))-1))))/(2*((TAN(E74*PI()/180))/(TAN(($B$7+($B$14*(G74-$E$7)))*PI()/180))*1/$B$16*POTENZ(($H$13+($B$15*(G74-$E$8))),2)))</f>
        <v>97.3269370807818</v>
      </c>
      <c r="J74" s="121" t="n">
        <f aca="false">I74*20.9/100</f>
        <v>20.3413298498834</v>
      </c>
      <c r="K74" s="82" t="n">
        <f aca="false">($B$9-EXP(52.57-6690.9/(273.15+G74)-4.681*LN(273.15+G74)))*I74/100*0.2095</f>
        <v>202.487729508017</v>
      </c>
      <c r="L74" s="82" t="n">
        <f aca="false">K74/1.33322</f>
        <v>151.878706821093</v>
      </c>
      <c r="M74" s="120" t="n">
        <f aca="false">(($B$9-EXP(52.57-6690.9/(273.15+G74)-4.681*LN(273.15+G74)))/1013)*I74/100*0.2095*((49-1.335*G74+0.02759*POTENZ(G74,2)-0.0003235*POTENZ(G74,3)+0.000001614*POTENZ(G74,4))-($J$16*(5.516*10^-1-1.759*10^-2*G74+2.253*10^-4*POTENZ(G74,2)-2.654*10^-7*POTENZ(G74,3)+5.363*10^-8*POTENZ(G74,4))))*32/22.414</f>
        <v>7.68047822240436</v>
      </c>
      <c r="N74" s="120" t="n">
        <f aca="false">M74*31.25</f>
        <v>240.014944450136</v>
      </c>
    </row>
    <row collapsed="false" customFormat="false" customHeight="false" hidden="false" ht="12.75" outlineLevel="0" r="75">
      <c r="A75" s="119" t="n">
        <v>40402</v>
      </c>
      <c r="B75" s="0" t="s">
        <v>150</v>
      </c>
      <c r="C75" s="0" t="n">
        <v>9.031</v>
      </c>
      <c r="D75" s="0" t="n">
        <v>295.033</v>
      </c>
      <c r="E75" s="0" t="n">
        <v>28.9</v>
      </c>
      <c r="F75" s="0" t="n">
        <v>2927</v>
      </c>
      <c r="G75" s="0" t="n">
        <v>17.4</v>
      </c>
      <c r="I75" s="120" t="n">
        <f aca="false">(-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+(WURZEL((POTENZ(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,2))-4*((TAN(E75*PI()/180))/(TAN(($B$7+($B$14*(G75-$E$7)))*PI()/180))*1/$B$16*POTENZ(($H$13+($B$15*(G75-$E$8))),2))*((TAN(E75*PI()/180))/(TAN(($B$7+($B$14*(G75-$E$7)))*PI()/180))-1))))/(2*((TAN(E75*PI()/180))/(TAN(($B$7+($B$14*(G75-$E$7)))*PI()/180))*1/$B$16*POTENZ(($H$13+($B$15*(G75-$E$8))),2)))</f>
        <v>98.1987554962115</v>
      </c>
      <c r="J75" s="121" t="n">
        <f aca="false">I75*20.9/100</f>
        <v>20.5235398987082</v>
      </c>
      <c r="K75" s="82" t="n">
        <f aca="false">($B$9-EXP(52.57-6690.9/(273.15+G75)-4.681*LN(273.15+G75)))*I75/100*0.2095</f>
        <v>204.30153909433</v>
      </c>
      <c r="L75" s="82" t="n">
        <f aca="false">K75/1.33322</f>
        <v>153.239179651018</v>
      </c>
      <c r="M75" s="120" t="n">
        <f aca="false">(($B$9-EXP(52.57-6690.9/(273.15+G75)-4.681*LN(273.15+G75)))/1013)*I75/100*0.2095*((49-1.335*G75+0.02759*POTENZ(G75,2)-0.0003235*POTENZ(G75,3)+0.000001614*POTENZ(G75,4))-($J$16*(5.516*10^-1-1.759*10^-2*G75+2.253*10^-4*POTENZ(G75,2)-2.654*10^-7*POTENZ(G75,3)+5.363*10^-8*POTENZ(G75,4))))*32/22.414</f>
        <v>7.74927708276551</v>
      </c>
      <c r="N75" s="120" t="n">
        <f aca="false">M75*31.25</f>
        <v>242.164908836422</v>
      </c>
    </row>
    <row collapsed="false" customFormat="false" customHeight="false" hidden="false" ht="12.75" outlineLevel="0" r="76">
      <c r="A76" s="119" t="n">
        <v>40402</v>
      </c>
      <c r="B76" s="0" t="s">
        <v>151</v>
      </c>
      <c r="C76" s="0" t="n">
        <v>9.198</v>
      </c>
      <c r="D76" s="0" t="n">
        <v>297.413</v>
      </c>
      <c r="E76" s="0" t="n">
        <v>28.81</v>
      </c>
      <c r="F76" s="0" t="n">
        <v>2921</v>
      </c>
      <c r="G76" s="0" t="n">
        <v>17.4</v>
      </c>
      <c r="I76" s="120" t="n">
        <f aca="false">(-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+(WURZEL((POTENZ(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,2))-4*((TAN(E76*PI()/180))/(TAN(($B$7+($B$14*(G76-$E$7)))*PI()/180))*1/$B$16*POTENZ(($H$13+($B$15*(G76-$E$8))),2))*((TAN(E76*PI()/180))/(TAN(($B$7+($B$14*(G76-$E$7)))*PI()/180))-1))))/(2*((TAN(E76*PI()/180))/(TAN(($B$7+($B$14*(G76-$E$7)))*PI()/180))*1/$B$16*POTENZ(($H$13+($B$15*(G76-$E$8))),2)))</f>
        <v>98.9911640402355</v>
      </c>
      <c r="J76" s="121" t="n">
        <f aca="false">I76*20.9/100</f>
        <v>20.6891532844092</v>
      </c>
      <c r="K76" s="82" t="n">
        <f aca="false">($B$9-EXP(52.57-6690.9/(273.15+G76)-4.681*LN(273.15+G76)))*I76/100*0.2095</f>
        <v>205.950137228977</v>
      </c>
      <c r="L76" s="82" t="n">
        <f aca="false">K76/1.33322</f>
        <v>154.475733359068</v>
      </c>
      <c r="M76" s="120" t="n">
        <f aca="false">(($B$9-EXP(52.57-6690.9/(273.15+G76)-4.681*LN(273.15+G76)))/1013)*I76/100*0.2095*((49-1.335*G76+0.02759*POTENZ(G76,2)-0.0003235*POTENZ(G76,3)+0.000001614*POTENZ(G76,4))-($J$16*(5.516*10^-1-1.759*10^-2*G76+2.253*10^-4*POTENZ(G76,2)-2.654*10^-7*POTENZ(G76,3)+5.363*10^-8*POTENZ(G76,4))))*32/22.414</f>
        <v>7.81180937596377</v>
      </c>
      <c r="N76" s="120" t="n">
        <f aca="false">M76*31.25</f>
        <v>244.119042998868</v>
      </c>
    </row>
    <row collapsed="false" customFormat="false" customHeight="false" hidden="false" ht="12.75" outlineLevel="0" r="77">
      <c r="A77" s="119" t="n">
        <v>40402</v>
      </c>
      <c r="B77" s="0" t="s">
        <v>152</v>
      </c>
      <c r="C77" s="0" t="n">
        <v>9.365</v>
      </c>
      <c r="D77" s="0" t="n">
        <v>295.824</v>
      </c>
      <c r="E77" s="0" t="n">
        <v>28.87</v>
      </c>
      <c r="F77" s="0" t="n">
        <v>2923</v>
      </c>
      <c r="G77" s="0" t="n">
        <v>17.4</v>
      </c>
      <c r="I77" s="120" t="n">
        <f aca="false">(-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+(WURZEL((POTENZ(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,2))-4*((TAN(E77*PI()/180))/(TAN(($B$7+($B$14*(G77-$E$7)))*PI()/180))*1/$B$16*POTENZ(($H$13+($B$15*(G77-$E$8))),2))*((TAN(E77*PI()/180))/(TAN(($B$7+($B$14*(G77-$E$7)))*PI()/180))-1))))/(2*((TAN(E77*PI()/180))/(TAN(($B$7+($B$14*(G77-$E$7)))*PI()/180))*1/$B$16*POTENZ(($H$13+($B$15*(G77-$E$8))),2)))</f>
        <v>98.4620687195252</v>
      </c>
      <c r="J77" s="121" t="n">
        <f aca="false">I77*20.9/100</f>
        <v>20.5785723623808</v>
      </c>
      <c r="K77" s="82" t="n">
        <f aca="false">($B$9-EXP(52.57-6690.9/(273.15+G77)-4.681*LN(273.15+G77)))*I77/100*0.2095</f>
        <v>204.849359649846</v>
      </c>
      <c r="L77" s="82" t="n">
        <f aca="false">K77/1.33322</f>
        <v>153.650079994184</v>
      </c>
      <c r="M77" s="120" t="n">
        <f aca="false">(($B$9-EXP(52.57-6690.9/(273.15+G77)-4.681*LN(273.15+G77)))/1013)*I77/100*0.2095*((49-1.335*G77+0.02759*POTENZ(G77,2)-0.0003235*POTENZ(G77,3)+0.000001614*POTENZ(G77,4))-($J$16*(5.516*10^-1-1.759*10^-2*G77+2.253*10^-4*POTENZ(G77,2)-2.654*10^-7*POTENZ(G77,3)+5.363*10^-8*POTENZ(G77,4))))*32/22.414</f>
        <v>7.77005623741675</v>
      </c>
      <c r="N77" s="120" t="n">
        <f aca="false">M77*31.25</f>
        <v>242.814257419273</v>
      </c>
    </row>
    <row collapsed="false" customFormat="false" customHeight="false" hidden="false" ht="12.75" outlineLevel="0" r="78">
      <c r="A78" s="119" t="n">
        <v>40402</v>
      </c>
      <c r="B78" s="0" t="s">
        <v>153</v>
      </c>
      <c r="C78" s="0" t="n">
        <v>9.531</v>
      </c>
      <c r="D78" s="0" t="n">
        <v>297.679</v>
      </c>
      <c r="E78" s="0" t="n">
        <v>28.8</v>
      </c>
      <c r="F78" s="0" t="n">
        <v>2926</v>
      </c>
      <c r="G78" s="0" t="n">
        <v>17.4</v>
      </c>
      <c r="I78" s="120" t="n">
        <f aca="false">(-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+(WURZEL((POTENZ(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,2))-4*((TAN(E78*PI()/180))/(TAN(($B$7+($B$14*(G78-$E$7)))*PI()/180))*1/$B$16*POTENZ(($H$13+($B$15*(G78-$E$8))),2))*((TAN(E78*PI()/180))/(TAN(($B$7+($B$14*(G78-$E$7)))*PI()/180))-1))))/(2*((TAN(E78*PI()/180))/(TAN(($B$7+($B$14*(G78-$E$7)))*PI()/180))*1/$B$16*POTENZ(($H$13+($B$15*(G78-$E$8))),2)))</f>
        <v>99.0796680969592</v>
      </c>
      <c r="J78" s="121" t="n">
        <f aca="false">I78*20.9/100</f>
        <v>20.7076506322645</v>
      </c>
      <c r="K78" s="82" t="n">
        <f aca="false">($B$9-EXP(52.57-6690.9/(273.15+G78)-4.681*LN(273.15+G78)))*I78/100*0.2095</f>
        <v>206.134269043207</v>
      </c>
      <c r="L78" s="82" t="n">
        <f aca="false">K78/1.33322</f>
        <v>154.613843959142</v>
      </c>
      <c r="M78" s="120" t="n">
        <f aca="false">(($B$9-EXP(52.57-6690.9/(273.15+G78)-4.681*LN(273.15+G78)))/1013)*I78/100*0.2095*((49-1.335*G78+0.02759*POTENZ(G78,2)-0.0003235*POTENZ(G78,3)+0.000001614*POTENZ(G78,4))-($J$16*(5.516*10^-1-1.759*10^-2*G78+2.253*10^-4*POTENZ(G78,2)-2.654*10^-7*POTENZ(G78,3)+5.363*10^-8*POTENZ(G78,4))))*32/22.414</f>
        <v>7.81879360356457</v>
      </c>
      <c r="N78" s="120" t="n">
        <f aca="false">M78*31.25</f>
        <v>244.337300111393</v>
      </c>
    </row>
    <row collapsed="false" customFormat="false" customHeight="false" hidden="false" ht="12.75" outlineLevel="0" r="79">
      <c r="A79" s="119" t="n">
        <v>40402</v>
      </c>
      <c r="B79" s="0" t="s">
        <v>154</v>
      </c>
      <c r="C79" s="0" t="n">
        <v>9.698</v>
      </c>
      <c r="D79" s="0" t="n">
        <v>293.458</v>
      </c>
      <c r="E79" s="0" t="n">
        <v>28.96</v>
      </c>
      <c r="F79" s="0" t="n">
        <v>2919</v>
      </c>
      <c r="G79" s="0" t="n">
        <v>17.4</v>
      </c>
      <c r="I79" s="120" t="n">
        <f aca="false">(-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+(WURZEL((POTENZ(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,2))-4*((TAN(E79*PI()/180))/(TAN(($B$7+($B$14*(G79-$E$7)))*PI()/180))*1/$B$16*POTENZ(($H$13+($B$15*(G79-$E$8))),2))*((TAN(E79*PI()/180))/(TAN(($B$7+($B$14*(G79-$E$7)))*PI()/180))-1))))/(2*((TAN(E79*PI()/180))/(TAN(($B$7+($B$14*(G79-$E$7)))*PI()/180))*1/$B$16*POTENZ(($H$13+($B$15*(G79-$E$8))),2)))</f>
        <v>97.6745810884734</v>
      </c>
      <c r="J79" s="121" t="n">
        <f aca="false">I79*20.9/100</f>
        <v>20.4139874474909</v>
      </c>
      <c r="K79" s="82" t="n">
        <f aca="false">($B$9-EXP(52.57-6690.9/(273.15+G79)-4.681*LN(273.15+G79)))*I79/100*0.2095</f>
        <v>203.210999425945</v>
      </c>
      <c r="L79" s="82" t="n">
        <f aca="false">K79/1.33322</f>
        <v>152.421205371915</v>
      </c>
      <c r="M79" s="120" t="n">
        <f aca="false">(($B$9-EXP(52.57-6690.9/(273.15+G79)-4.681*LN(273.15+G79)))/1013)*I79/100*0.2095*((49-1.335*G79+0.02759*POTENZ(G79,2)-0.0003235*POTENZ(G79,3)+0.000001614*POTENZ(G79,4))-($J$16*(5.516*10^-1-1.759*10^-2*G79+2.253*10^-4*POTENZ(G79,2)-2.654*10^-7*POTENZ(G79,3)+5.363*10^-8*POTENZ(G79,4))))*32/22.414</f>
        <v>7.70791227417164</v>
      </c>
      <c r="N79" s="120" t="n">
        <f aca="false">M79*31.25</f>
        <v>240.872258567864</v>
      </c>
    </row>
    <row collapsed="false" customFormat="false" customHeight="false" hidden="false" ht="12.75" outlineLevel="0" r="80">
      <c r="A80" s="119" t="n">
        <v>40402</v>
      </c>
      <c r="B80" s="0" t="s">
        <v>155</v>
      </c>
      <c r="C80" s="0" t="n">
        <v>9.865</v>
      </c>
      <c r="D80" s="0" t="n">
        <v>293.72</v>
      </c>
      <c r="E80" s="0" t="n">
        <v>28.95</v>
      </c>
      <c r="F80" s="0" t="n">
        <v>2923</v>
      </c>
      <c r="G80" s="0" t="n">
        <v>17.4</v>
      </c>
      <c r="I80" s="120" t="n">
        <f aca="false">(-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+(WURZEL((POTENZ(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,2))-4*((TAN(E80*PI()/180))/(TAN(($B$7+($B$14*(G80-$E$7)))*PI()/180))*1/$B$16*POTENZ(($H$13+($B$15*(G80-$E$8))),2))*((TAN(E80*PI()/180))/(TAN(($B$7+($B$14*(G80-$E$7)))*PI()/180))-1))))/(2*((TAN(E80*PI()/180))/(TAN(($B$7+($B$14*(G80-$E$7)))*PI()/180))*1/$B$16*POTENZ(($H$13+($B$15*(G80-$E$8))),2)))</f>
        <v>97.7617172759426</v>
      </c>
      <c r="J80" s="121" t="n">
        <f aca="false">I80*20.9/100</f>
        <v>20.432198910672</v>
      </c>
      <c r="K80" s="82" t="n">
        <f aca="false">($B$9-EXP(52.57-6690.9/(273.15+G80)-4.681*LN(273.15+G80)))*I80/100*0.2095</f>
        <v>203.392285401727</v>
      </c>
      <c r="L80" s="82" t="n">
        <f aca="false">K80/1.33322</f>
        <v>152.557181411715</v>
      </c>
      <c r="M80" s="120" t="n">
        <f aca="false">(($B$9-EXP(52.57-6690.9/(273.15+G80)-4.681*LN(273.15+G80)))/1013)*I80/100*0.2095*((49-1.335*G80+0.02759*POTENZ(G80,2)-0.0003235*POTENZ(G80,3)+0.000001614*POTENZ(G80,4))-($J$16*(5.516*10^-1-1.759*10^-2*G80+2.253*10^-4*POTENZ(G80,2)-2.654*10^-7*POTENZ(G80,3)+5.363*10^-8*POTENZ(G80,4))))*32/22.414</f>
        <v>7.71478855745266</v>
      </c>
      <c r="N80" s="120" t="n">
        <f aca="false">M80*31.25</f>
        <v>241.087142420396</v>
      </c>
    </row>
    <row collapsed="false" customFormat="false" customHeight="false" hidden="false" ht="12.75" outlineLevel="0" r="81">
      <c r="A81" s="119" t="n">
        <v>40402</v>
      </c>
      <c r="B81" s="0" t="s">
        <v>156</v>
      </c>
      <c r="C81" s="0" t="n">
        <v>10.032</v>
      </c>
      <c r="D81" s="0" t="n">
        <v>292.935</v>
      </c>
      <c r="E81" s="0" t="n">
        <v>28.98</v>
      </c>
      <c r="F81" s="0" t="n">
        <v>2929</v>
      </c>
      <c r="G81" s="0" t="n">
        <v>17.4</v>
      </c>
      <c r="I81" s="120" t="n">
        <f aca="false">(-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+(WURZEL((POTENZ(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,2))-4*((TAN(E81*PI()/180))/(TAN(($B$7+($B$14*(G81-$E$7)))*PI()/180))*1/$B$16*POTENZ(($H$13+($B$15*(G81-$E$8))),2))*((TAN(E81*PI()/180))/(TAN(($B$7+($B$14*(G81-$E$7)))*PI()/180))-1))))/(2*((TAN(E81*PI()/180))/(TAN(($B$7+($B$14*(G81-$E$7)))*PI()/180))*1/$B$16*POTENZ(($H$13+($B$15*(G81-$E$8))),2)))</f>
        <v>97.500579182204</v>
      </c>
      <c r="J81" s="121" t="n">
        <f aca="false">I81*20.9/100</f>
        <v>20.3776210490806</v>
      </c>
      <c r="K81" s="82" t="n">
        <f aca="false">($B$9-EXP(52.57-6690.9/(273.15+G81)-4.681*LN(273.15+G81)))*I81/100*0.2095</f>
        <v>202.848990181769</v>
      </c>
      <c r="L81" s="82" t="n">
        <f aca="false">K81/1.33322</f>
        <v>152.149675358732</v>
      </c>
      <c r="M81" s="120" t="n">
        <f aca="false">(($B$9-EXP(52.57-6690.9/(273.15+G81)-4.681*LN(273.15+G81)))/1013)*I81/100*0.2095*((49-1.335*G81+0.02759*POTENZ(G81,2)-0.0003235*POTENZ(G81,3)+0.000001614*POTENZ(G81,4))-($J$16*(5.516*10^-1-1.759*10^-2*G81+2.253*10^-4*POTENZ(G81,2)-2.654*10^-7*POTENZ(G81,3)+5.363*10^-8*POTENZ(G81,4))))*32/22.414</f>
        <v>7.69418105143061</v>
      </c>
      <c r="N81" s="120" t="n">
        <f aca="false">M81*31.25</f>
        <v>240.443157857207</v>
      </c>
    </row>
    <row collapsed="false" customFormat="false" customHeight="false" hidden="false" ht="12.75" outlineLevel="0" r="82">
      <c r="A82" s="119" t="n">
        <v>40402</v>
      </c>
      <c r="B82" s="0" t="s">
        <v>157</v>
      </c>
      <c r="C82" s="0" t="n">
        <v>10.199</v>
      </c>
      <c r="D82" s="0" t="n">
        <v>291.893</v>
      </c>
      <c r="E82" s="0" t="n">
        <v>29.02</v>
      </c>
      <c r="F82" s="0" t="n">
        <v>2931</v>
      </c>
      <c r="G82" s="0" t="n">
        <v>17.4</v>
      </c>
      <c r="I82" s="120" t="n">
        <f aca="false">(-((TAN(E82*PI()/180))/(TAN(($B$7+($B$14*(G82-$E$7)))*PI()/180))*($H$13+($B$15*(G82-$E$8)))+(TAN(E82*PI()/180))/(TAN(($B$7+($B$14*(G82-$E$7)))*PI()/180))*1/$B$16*($H$13+($B$15*(G82-$E$8)))-$B$13*1/$B$16*($H$13+($B$15*(G82-$E$8)))-($H$13+($B$15*(G82-$E$8)))+$B$13*($H$13+($B$15*(G82-$E$8))))+(WURZEL((POTENZ(((TAN(E82*PI()/180))/(TAN(($B$7+($B$14*(G82-$E$7)))*PI()/180))*($H$13+($B$15*(G82-$E$8)))+(TAN(E82*PI()/180))/(TAN(($B$7+($B$14*(G82-$E$7)))*PI()/180))*1/$B$16*($H$13+($B$15*(G82-$E$8)))-$B$13*1/$B$16*($H$13+($B$15*(G82-$E$8)))-($H$13+($B$15*(G82-$E$8)))+$B$13*($H$13+($B$15*(G82-$E$8)))),2))-4*((TAN(E82*PI()/180))/(TAN(($B$7+($B$14*(G82-$E$7)))*PI()/180))*1/$B$16*POTENZ(($H$13+($B$15*(G82-$E$8))),2))*((TAN(E82*PI()/180))/(TAN(($B$7+($B$14*(G82-$E$7)))*PI()/180))-1))))/(2*((TAN(E82*PI()/180))/(TAN(($B$7+($B$14*(G82-$E$7)))*PI()/180))*1/$B$16*POTENZ(($H$13+($B$15*(G82-$E$8))),2)))</f>
        <v>97.1536538028449</v>
      </c>
      <c r="J82" s="121" t="n">
        <f aca="false">I82*20.9/100</f>
        <v>20.3051136447946</v>
      </c>
      <c r="K82" s="82" t="n">
        <f aca="false">($B$9-EXP(52.57-6690.9/(273.15+G82)-4.681*LN(273.15+G82)))*I82/100*0.2095</f>
        <v>202.127215362976</v>
      </c>
      <c r="L82" s="82" t="n">
        <f aca="false">K82/1.33322</f>
        <v>151.608298227581</v>
      </c>
      <c r="M82" s="120" t="n">
        <f aca="false">(($B$9-EXP(52.57-6690.9/(273.15+G82)-4.681*LN(273.15+G82)))/1013)*I82/100*0.2095*((49-1.335*G82+0.02759*POTENZ(G82,2)-0.0003235*POTENZ(G82,3)+0.000001614*POTENZ(G82,4))-($J$16*(5.516*10^-1-1.759*10^-2*G82+2.253*10^-4*POTENZ(G82,2)-2.654*10^-7*POTENZ(G82,3)+5.363*10^-8*POTENZ(G82,4))))*32/22.414</f>
        <v>7.66680370964952</v>
      </c>
      <c r="N82" s="120" t="n">
        <f aca="false">M82*31.25</f>
        <v>239.587615926548</v>
      </c>
    </row>
    <row collapsed="false" customFormat="false" customHeight="false" hidden="false" ht="12.75" outlineLevel="0" r="83">
      <c r="A83" s="119" t="n">
        <v>40402</v>
      </c>
      <c r="B83" s="0" t="s">
        <v>158</v>
      </c>
      <c r="C83" s="0" t="n">
        <v>10.366</v>
      </c>
      <c r="D83" s="0" t="n">
        <v>290.337</v>
      </c>
      <c r="E83" s="0" t="n">
        <v>29.08</v>
      </c>
      <c r="F83" s="0" t="n">
        <v>2923</v>
      </c>
      <c r="G83" s="0" t="n">
        <v>17.4</v>
      </c>
      <c r="I83" s="120" t="n">
        <f aca="false">(-((TAN(E83*PI()/180))/(TAN(($B$7+($B$14*(G83-$E$7)))*PI()/180))*($H$13+($B$15*(G83-$E$8)))+(TAN(E83*PI()/180))/(TAN(($B$7+($B$14*(G83-$E$7)))*PI()/180))*1/$B$16*($H$13+($B$15*(G83-$E$8)))-$B$13*1/$B$16*($H$13+($B$15*(G83-$E$8)))-($H$13+($B$15*(G83-$E$8)))+$B$13*($H$13+($B$15*(G83-$E$8))))+(WURZEL((POTENZ(((TAN(E83*PI()/180))/(TAN(($B$7+($B$14*(G83-$E$7)))*PI()/180))*($H$13+($B$15*(G83-$E$8)))+(TAN(E83*PI()/180))/(TAN(($B$7+($B$14*(G83-$E$7)))*PI()/180))*1/$B$16*($H$13+($B$15*(G83-$E$8)))-$B$13*1/$B$16*($H$13+($B$15*(G83-$E$8)))-($H$13+($B$15*(G83-$E$8)))+$B$13*($H$13+($B$15*(G83-$E$8)))),2))-4*((TAN(E83*PI()/180))/(TAN(($B$7+($B$14*(G83-$E$7)))*PI()/180))*1/$B$16*POTENZ(($H$13+($B$15*(G83-$E$8))),2))*((TAN(E83*PI()/180))/(TAN(($B$7+($B$14*(G83-$E$7)))*PI()/180))-1))))/(2*((TAN(E83*PI()/180))/(TAN(($B$7+($B$14*(G83-$E$7)))*PI()/180))*1/$B$16*POTENZ(($H$13+($B$15*(G83-$E$8))),2)))</f>
        <v>96.6359471422748</v>
      </c>
      <c r="J83" s="121" t="n">
        <f aca="false">I83*20.9/100</f>
        <v>20.1969129527354</v>
      </c>
      <c r="K83" s="82" t="n">
        <f aca="false">($B$9-EXP(52.57-6690.9/(273.15+G83)-4.681*LN(273.15+G83)))*I83/100*0.2095</f>
        <v>201.050131778572</v>
      </c>
      <c r="L83" s="82" t="n">
        <f aca="false">K83/1.33322</f>
        <v>150.800416869363</v>
      </c>
      <c r="M83" s="120" t="n">
        <f aca="false">(($B$9-EXP(52.57-6690.9/(273.15+G83)-4.681*LN(273.15+G83)))/1013)*I83/100*0.2095*((49-1.335*G83+0.02759*POTENZ(G83,2)-0.0003235*POTENZ(G83,3)+0.000001614*POTENZ(G83,4))-($J$16*(5.516*10^-1-1.759*10^-2*G83+2.253*10^-4*POTENZ(G83,2)-2.654*10^-7*POTENZ(G83,3)+5.363*10^-8*POTENZ(G83,4))))*32/22.414</f>
        <v>7.62594929820532</v>
      </c>
      <c r="N83" s="120" t="n">
        <f aca="false">M83*31.25</f>
        <v>238.310915568916</v>
      </c>
    </row>
    <row collapsed="false" customFormat="false" customHeight="false" hidden="false" ht="12.75" outlineLevel="0" r="84">
      <c r="A84" s="119" t="n">
        <v>40402</v>
      </c>
      <c r="B84" s="0" t="s">
        <v>159</v>
      </c>
      <c r="C84" s="0" t="n">
        <v>10.533</v>
      </c>
      <c r="D84" s="0" t="n">
        <v>296.088</v>
      </c>
      <c r="E84" s="0" t="n">
        <v>28.86</v>
      </c>
      <c r="F84" s="0" t="n">
        <v>2931</v>
      </c>
      <c r="G84" s="0" t="n">
        <v>17.4</v>
      </c>
      <c r="I84" s="120" t="n">
        <f aca="false">(-((TAN(E84*PI()/180))/(TAN(($B$7+($B$14*(G84-$E$7)))*PI()/180))*($H$13+($B$15*(G84-$E$8)))+(TAN(E84*PI()/180))/(TAN(($B$7+($B$14*(G84-$E$7)))*PI()/180))*1/$B$16*($H$13+($B$15*(G84-$E$8)))-$B$13*1/$B$16*($H$13+($B$15*(G84-$E$8)))-($H$13+($B$15*(G84-$E$8)))+$B$13*($H$13+($B$15*(G84-$E$8))))+(WURZEL((POTENZ(((TAN(E84*PI()/180))/(TAN(($B$7+($B$14*(G84-$E$7)))*PI()/180))*($H$13+($B$15*(G84-$E$8)))+(TAN(E84*PI()/180))/(TAN(($B$7+($B$14*(G84-$E$7)))*PI()/180))*1/$B$16*($H$13+($B$15*(G84-$E$8)))-$B$13*1/$B$16*($H$13+($B$15*(G84-$E$8)))-($H$13+($B$15*(G84-$E$8)))+$B$13*($H$13+($B$15*(G84-$E$8)))),2))-4*((TAN(E84*PI()/180))/(TAN(($B$7+($B$14*(G84-$E$7)))*PI()/180))*1/$B$16*POTENZ(($H$13+($B$15*(G84-$E$8))),2))*((TAN(E84*PI()/180))/(TAN(($B$7+($B$14*(G84-$E$7)))*PI()/180))-1))))/(2*((TAN(E84*PI()/180))/(TAN(($B$7+($B$14*(G84-$E$7)))*PI()/180))*1/$B$16*POTENZ(($H$13+($B$15*(G84-$E$8))),2)))</f>
        <v>98.5500222562112</v>
      </c>
      <c r="J84" s="121" t="n">
        <f aca="false">I84*20.9/100</f>
        <v>20.5969546515481</v>
      </c>
      <c r="K84" s="82" t="n">
        <f aca="false">($B$9-EXP(52.57-6690.9/(273.15+G84)-4.681*LN(273.15+G84)))*I84/100*0.2095</f>
        <v>205.032346112586</v>
      </c>
      <c r="L84" s="82" t="n">
        <f aca="false">K84/1.33322</f>
        <v>153.787331507618</v>
      </c>
      <c r="M84" s="120" t="n">
        <f aca="false">(($B$9-EXP(52.57-6690.9/(273.15+G84)-4.681*LN(273.15+G84)))/1013)*I84/100*0.2095*((49-1.335*G84+0.02759*POTENZ(G84,2)-0.0003235*POTENZ(G84,3)+0.000001614*POTENZ(G84,4))-($J$16*(5.516*10^-1-1.759*10^-2*G84+2.253*10^-4*POTENZ(G84,2)-2.654*10^-7*POTENZ(G84,3)+5.363*10^-8*POTENZ(G84,4))))*32/22.414</f>
        <v>7.77699702116441</v>
      </c>
      <c r="N84" s="120" t="n">
        <f aca="false">M84*31.25</f>
        <v>243.031156911388</v>
      </c>
    </row>
    <row collapsed="false" customFormat="false" customHeight="false" hidden="false" ht="12.75" outlineLevel="0" r="85">
      <c r="A85" s="119" t="n">
        <v>40402</v>
      </c>
      <c r="B85" s="0" t="s">
        <v>160</v>
      </c>
      <c r="C85" s="0" t="n">
        <v>10.7</v>
      </c>
      <c r="D85" s="0" t="n">
        <v>295.824</v>
      </c>
      <c r="E85" s="0" t="n">
        <v>28.87</v>
      </c>
      <c r="F85" s="0" t="n">
        <v>2930</v>
      </c>
      <c r="G85" s="0" t="n">
        <v>17.4</v>
      </c>
      <c r="I85" s="120" t="n">
        <f aca="false">(-((TAN(E85*PI()/180))/(TAN(($B$7+($B$14*(G85-$E$7)))*PI()/180))*($H$13+($B$15*(G85-$E$8)))+(TAN(E85*PI()/180))/(TAN(($B$7+($B$14*(G85-$E$7)))*PI()/180))*1/$B$16*($H$13+($B$15*(G85-$E$8)))-$B$13*1/$B$16*($H$13+($B$15*(G85-$E$8)))-($H$13+($B$15*(G85-$E$8)))+$B$13*($H$13+($B$15*(G85-$E$8))))+(WURZEL((POTENZ(((TAN(E85*PI()/180))/(TAN(($B$7+($B$14*(G85-$E$7)))*PI()/180))*($H$13+($B$15*(G85-$E$8)))+(TAN(E85*PI()/180))/(TAN(($B$7+($B$14*(G85-$E$7)))*PI()/180))*1/$B$16*($H$13+($B$15*(G85-$E$8)))-$B$13*1/$B$16*($H$13+($B$15*(G85-$E$8)))-($H$13+($B$15*(G85-$E$8)))+$B$13*($H$13+($B$15*(G85-$E$8)))),2))-4*((TAN(E85*PI()/180))/(TAN(($B$7+($B$14*(G85-$E$7)))*PI()/180))*1/$B$16*POTENZ(($H$13+($B$15*(G85-$E$8))),2))*((TAN(E85*PI()/180))/(TAN(($B$7+($B$14*(G85-$E$7)))*PI()/180))-1))))/(2*((TAN(E85*PI()/180))/(TAN(($B$7+($B$14*(G85-$E$7)))*PI()/180))*1/$B$16*POTENZ(($H$13+($B$15*(G85-$E$8))),2)))</f>
        <v>98.4620687195252</v>
      </c>
      <c r="J85" s="121" t="n">
        <f aca="false">I85*20.9/100</f>
        <v>20.5785723623808</v>
      </c>
      <c r="K85" s="82" t="n">
        <f aca="false">($B$9-EXP(52.57-6690.9/(273.15+G85)-4.681*LN(273.15+G85)))*I85/100*0.2095</f>
        <v>204.849359649846</v>
      </c>
      <c r="L85" s="82" t="n">
        <f aca="false">K85/1.33322</f>
        <v>153.650079994184</v>
      </c>
      <c r="M85" s="120" t="n">
        <f aca="false">(($B$9-EXP(52.57-6690.9/(273.15+G85)-4.681*LN(273.15+G85)))/1013)*I85/100*0.2095*((49-1.335*G85+0.02759*POTENZ(G85,2)-0.0003235*POTENZ(G85,3)+0.000001614*POTENZ(G85,4))-($J$16*(5.516*10^-1-1.759*10^-2*G85+2.253*10^-4*POTENZ(G85,2)-2.654*10^-7*POTENZ(G85,3)+5.363*10^-8*POTENZ(G85,4))))*32/22.414</f>
        <v>7.77005623741675</v>
      </c>
      <c r="N85" s="120" t="n">
        <f aca="false">M85*31.25</f>
        <v>242.814257419273</v>
      </c>
    </row>
    <row collapsed="false" customFormat="false" customHeight="false" hidden="false" ht="12.75" outlineLevel="0" r="86">
      <c r="A86" s="119" t="n">
        <v>40402</v>
      </c>
      <c r="B86" s="0" t="s">
        <v>161</v>
      </c>
      <c r="C86" s="0" t="n">
        <v>10.867</v>
      </c>
      <c r="D86" s="0" t="n">
        <v>294.77</v>
      </c>
      <c r="E86" s="0" t="n">
        <v>28.91</v>
      </c>
      <c r="F86" s="0" t="n">
        <v>2930</v>
      </c>
      <c r="G86" s="0" t="n">
        <v>17.4</v>
      </c>
      <c r="I86" s="120" t="n">
        <f aca="false">(-((TAN(E86*PI()/180))/(TAN(($B$7+($B$14*(G86-$E$7)))*PI()/180))*($H$13+($B$15*(G86-$E$8)))+(TAN(E86*PI()/180))/(TAN(($B$7+($B$14*(G86-$E$7)))*PI()/180))*1/$B$16*($H$13+($B$15*(G86-$E$8)))-$B$13*1/$B$16*($H$13+($B$15*(G86-$E$8)))-($H$13+($B$15*(G86-$E$8)))+$B$13*($H$13+($B$15*(G86-$E$8))))+(WURZEL((POTENZ(((TAN(E86*PI()/180))/(TAN(($B$7+($B$14*(G86-$E$7)))*PI()/180))*($H$13+($B$15*(G86-$E$8)))+(TAN(E86*PI()/180))/(TAN(($B$7+($B$14*(G86-$E$7)))*PI()/180))*1/$B$16*($H$13+($B$15*(G86-$E$8)))-$B$13*1/$B$16*($H$13+($B$15*(G86-$E$8)))-($H$13+($B$15*(G86-$E$8)))+$B$13*($H$13+($B$15*(G86-$E$8)))),2))-4*((TAN(E86*PI()/180))/(TAN(($B$7+($B$14*(G86-$E$7)))*PI()/180))*1/$B$16*POTENZ(($H$13+($B$15*(G86-$E$8))),2))*((TAN(E86*PI()/180))/(TAN(($B$7+($B$14*(G86-$E$7)))*PI()/180))-1))))/(2*((TAN(E86*PI()/180))/(TAN(($B$7+($B$14*(G86-$E$7)))*PI()/180))*1/$B$16*POTENZ(($H$13+($B$15*(G86-$E$8))),2)))</f>
        <v>98.1111664683404</v>
      </c>
      <c r="J86" s="121" t="n">
        <f aca="false">I86*20.9/100</f>
        <v>20.5052337918832</v>
      </c>
      <c r="K86" s="82" t="n">
        <f aca="false">($B$9-EXP(52.57-6690.9/(273.15+G86)-4.681*LN(273.15+G86)))*I86/100*0.2095</f>
        <v>204.119310988573</v>
      </c>
      <c r="L86" s="82" t="n">
        <f aca="false">K86/1.33322</f>
        <v>153.102496953671</v>
      </c>
      <c r="M86" s="120" t="n">
        <f aca="false">(($B$9-EXP(52.57-6690.9/(273.15+G86)-4.681*LN(273.15+G86)))/1013)*I86/100*0.2095*((49-1.335*G86+0.02759*POTENZ(G86,2)-0.0003235*POTENZ(G86,3)+0.000001614*POTENZ(G86,4))-($J$16*(5.516*10^-1-1.759*10^-2*G86+2.253*10^-4*POTENZ(G86,2)-2.654*10^-7*POTENZ(G86,3)+5.363*10^-8*POTENZ(G86,4))))*32/22.414</f>
        <v>7.74236506394254</v>
      </c>
      <c r="N86" s="120" t="n">
        <f aca="false">M86*31.25</f>
        <v>241.948908248204</v>
      </c>
    </row>
    <row collapsed="false" customFormat="false" customHeight="false" hidden="false" ht="12.75" outlineLevel="0" r="87">
      <c r="A87" s="119" t="n">
        <v>40402</v>
      </c>
      <c r="B87" s="0" t="s">
        <v>162</v>
      </c>
      <c r="C87" s="0" t="n">
        <v>11.034</v>
      </c>
      <c r="D87" s="0" t="n">
        <v>295.033</v>
      </c>
      <c r="E87" s="0" t="n">
        <v>28.9</v>
      </c>
      <c r="F87" s="0" t="n">
        <v>2926</v>
      </c>
      <c r="G87" s="0" t="n">
        <v>17.4</v>
      </c>
      <c r="I87" s="120" t="n">
        <f aca="false">(-((TAN(E87*PI()/180))/(TAN(($B$7+($B$14*(G87-$E$7)))*PI()/180))*($H$13+($B$15*(G87-$E$8)))+(TAN(E87*PI()/180))/(TAN(($B$7+($B$14*(G87-$E$7)))*PI()/180))*1/$B$16*($H$13+($B$15*(G87-$E$8)))-$B$13*1/$B$16*($H$13+($B$15*(G87-$E$8)))-($H$13+($B$15*(G87-$E$8)))+$B$13*($H$13+($B$15*(G87-$E$8))))+(WURZEL((POTENZ(((TAN(E87*PI()/180))/(TAN(($B$7+($B$14*(G87-$E$7)))*PI()/180))*($H$13+($B$15*(G87-$E$8)))+(TAN(E87*PI()/180))/(TAN(($B$7+($B$14*(G87-$E$7)))*PI()/180))*1/$B$16*($H$13+($B$15*(G87-$E$8)))-$B$13*1/$B$16*($H$13+($B$15*(G87-$E$8)))-($H$13+($B$15*(G87-$E$8)))+$B$13*($H$13+($B$15*(G87-$E$8)))),2))-4*((TAN(E87*PI()/180))/(TAN(($B$7+($B$14*(G87-$E$7)))*PI()/180))*1/$B$16*POTENZ(($H$13+($B$15*(G87-$E$8))),2))*((TAN(E87*PI()/180))/(TAN(($B$7+($B$14*(G87-$E$7)))*PI()/180))-1))))/(2*((TAN(E87*PI()/180))/(TAN(($B$7+($B$14*(G87-$E$7)))*PI()/180))*1/$B$16*POTENZ(($H$13+($B$15*(G87-$E$8))),2)))</f>
        <v>98.1987554962115</v>
      </c>
      <c r="J87" s="121" t="n">
        <f aca="false">I87*20.9/100</f>
        <v>20.5235398987082</v>
      </c>
      <c r="K87" s="82" t="n">
        <f aca="false">($B$9-EXP(52.57-6690.9/(273.15+G87)-4.681*LN(273.15+G87)))*I87/100*0.2095</f>
        <v>204.30153909433</v>
      </c>
      <c r="L87" s="82" t="n">
        <f aca="false">K87/1.33322</f>
        <v>153.239179651018</v>
      </c>
      <c r="M87" s="120" t="n">
        <f aca="false">(($B$9-EXP(52.57-6690.9/(273.15+G87)-4.681*LN(273.15+G87)))/1013)*I87/100*0.2095*((49-1.335*G87+0.02759*POTENZ(G87,2)-0.0003235*POTENZ(G87,3)+0.000001614*POTENZ(G87,4))-($J$16*(5.516*10^-1-1.759*10^-2*G87+2.253*10^-4*POTENZ(G87,2)-2.654*10^-7*POTENZ(G87,3)+5.363*10^-8*POTENZ(G87,4))))*32/22.414</f>
        <v>7.74927708276551</v>
      </c>
      <c r="N87" s="120" t="n">
        <f aca="false">M87*31.25</f>
        <v>242.164908836422</v>
      </c>
    </row>
    <row collapsed="false" customFormat="false" customHeight="false" hidden="false" ht="12.75" outlineLevel="0" r="88">
      <c r="A88" s="119" t="n">
        <v>40402</v>
      </c>
      <c r="B88" s="0" t="s">
        <v>163</v>
      </c>
      <c r="C88" s="0" t="n">
        <v>11.2</v>
      </c>
      <c r="D88" s="0" t="n">
        <v>294.507</v>
      </c>
      <c r="E88" s="0" t="n">
        <v>28.92</v>
      </c>
      <c r="F88" s="0" t="n">
        <v>2930</v>
      </c>
      <c r="G88" s="0" t="n">
        <v>17.4</v>
      </c>
      <c r="I88" s="120" t="n">
        <f aca="false">(-((TAN(E88*PI()/180))/(TAN(($B$7+($B$14*(G88-$E$7)))*PI()/180))*($H$13+($B$15*(G88-$E$8)))+(TAN(E88*PI()/180))/(TAN(($B$7+($B$14*(G88-$E$7)))*PI()/180))*1/$B$16*($H$13+($B$15*(G88-$E$8)))-$B$13*1/$B$16*($H$13+($B$15*(G88-$E$8)))-($H$13+($B$15*(G88-$E$8)))+$B$13*($H$13+($B$15*(G88-$E$8))))+(WURZEL((POTENZ(((TAN(E88*PI()/180))/(TAN(($B$7+($B$14*(G88-$E$7)))*PI()/180))*($H$13+($B$15*(G88-$E$8)))+(TAN(E88*PI()/180))/(TAN(($B$7+($B$14*(G88-$E$7)))*PI()/180))*1/$B$16*($H$13+($B$15*(G88-$E$8)))-$B$13*1/$B$16*($H$13+($B$15*(G88-$E$8)))-($H$13+($B$15*(G88-$E$8)))+$B$13*($H$13+($B$15*(G88-$E$8)))),2))-4*((TAN(E88*PI()/180))/(TAN(($B$7+($B$14*(G88-$E$7)))*PI()/180))*1/$B$16*POTENZ(($H$13+($B$15*(G88-$E$8))),2))*((TAN(E88*PI()/180))/(TAN(($B$7+($B$14*(G88-$E$7)))*PI()/180))-1))))/(2*((TAN(E88*PI()/180))/(TAN(($B$7+($B$14*(G88-$E$7)))*PI()/180))*1/$B$16*POTENZ(($H$13+($B$15*(G88-$E$8))),2)))</f>
        <v>98.0236682564004</v>
      </c>
      <c r="J88" s="121" t="n">
        <f aca="false">I88*20.9/100</f>
        <v>20.4869466655877</v>
      </c>
      <c r="K88" s="82" t="n">
        <f aca="false">($B$9-EXP(52.57-6690.9/(273.15+G88)-4.681*LN(273.15+G88)))*I88/100*0.2095</f>
        <v>203.937271824461</v>
      </c>
      <c r="L88" s="82" t="n">
        <f aca="false">K88/1.33322</f>
        <v>152.965955974604</v>
      </c>
      <c r="M88" s="120" t="n">
        <f aca="false">(($B$9-EXP(52.57-6690.9/(273.15+G88)-4.681*LN(273.15+G88)))/1013)*I88/100*0.2095*((49-1.335*G88+0.02759*POTENZ(G88,2)-0.0003235*POTENZ(G88,3)+0.000001614*POTENZ(G88,4))-($J$16*(5.516*10^-1-1.759*10^-2*G88+2.253*10^-4*POTENZ(G88,2)-2.654*10^-7*POTENZ(G88,3)+5.363*10^-8*POTENZ(G88,4))))*32/22.414</f>
        <v>7.73546021178689</v>
      </c>
      <c r="N88" s="120" t="n">
        <f aca="false">M88*31.25</f>
        <v>241.73313161834</v>
      </c>
    </row>
    <row collapsed="false" customFormat="false" customHeight="false" hidden="false" ht="12.75" outlineLevel="0" r="89">
      <c r="A89" s="119" t="n">
        <v>40402</v>
      </c>
      <c r="B89" s="0" t="s">
        <v>164</v>
      </c>
      <c r="C89" s="0" t="n">
        <v>11.368</v>
      </c>
      <c r="D89" s="0" t="n">
        <v>291.633</v>
      </c>
      <c r="E89" s="0" t="n">
        <v>29.03</v>
      </c>
      <c r="F89" s="0" t="n">
        <v>2929</v>
      </c>
      <c r="G89" s="0" t="n">
        <v>17.4</v>
      </c>
      <c r="I89" s="120" t="n">
        <f aca="false">(-((TAN(E89*PI()/180))/(TAN(($B$7+($B$14*(G89-$E$7)))*PI()/180))*($H$13+($B$15*(G89-$E$8)))+(TAN(E89*PI()/180))/(TAN(($B$7+($B$14*(G89-$E$7)))*PI()/180))*1/$B$16*($H$13+($B$15*(G89-$E$8)))-$B$13*1/$B$16*($H$13+($B$15*(G89-$E$8)))-($H$13+($B$15*(G89-$E$8)))+$B$13*($H$13+($B$15*(G89-$E$8))))+(WURZEL((POTENZ(((TAN(E89*PI()/180))/(TAN(($B$7+($B$14*(G89-$E$7)))*PI()/180))*($H$13+($B$15*(G89-$E$8)))+(TAN(E89*PI()/180))/(TAN(($B$7+($B$14*(G89-$E$7)))*PI()/180))*1/$B$16*($H$13+($B$15*(G89-$E$8)))-$B$13*1/$B$16*($H$13+($B$15*(G89-$E$8)))-($H$13+($B$15*(G89-$E$8)))+$B$13*($H$13+($B$15*(G89-$E$8)))),2))-4*((TAN(E89*PI()/180))/(TAN(($B$7+($B$14*(G89-$E$7)))*PI()/180))*1/$B$16*POTENZ(($H$13+($B$15*(G89-$E$8))),2))*((TAN(E89*PI()/180))/(TAN(($B$7+($B$14*(G89-$E$7)))*PI()/180))-1))))/(2*((TAN(E89*PI()/180))/(TAN(($B$7+($B$14*(G89-$E$7)))*PI()/180))*1/$B$16*POTENZ(($H$13+($B$15*(G89-$E$8))),2)))</f>
        <v>97.0671464168467</v>
      </c>
      <c r="J89" s="121" t="n">
        <f aca="false">I89*20.9/100</f>
        <v>20.287033601121</v>
      </c>
      <c r="K89" s="82" t="n">
        <f aca="false">($B$9-EXP(52.57-6690.9/(273.15+G89)-4.681*LN(273.15+G89)))*I89/100*0.2095</f>
        <v>201.947237602432</v>
      </c>
      <c r="L89" s="82" t="n">
        <f aca="false">K89/1.33322</f>
        <v>151.473303432616</v>
      </c>
      <c r="M89" s="120" t="n">
        <f aca="false">(($B$9-EXP(52.57-6690.9/(273.15+G89)-4.681*LN(273.15+G89)))/1013)*I89/100*0.2095*((49-1.335*G89+0.02759*POTENZ(G89,2)-0.0003235*POTENZ(G89,3)+0.000001614*POTENZ(G89,4))-($J$16*(5.516*10^-1-1.759*10^-2*G89+2.253*10^-4*POTENZ(G89,2)-2.654*10^-7*POTENZ(G89,3)+5.363*10^-8*POTENZ(G89,4))))*32/22.414</f>
        <v>7.65997704773901</v>
      </c>
      <c r="N89" s="120" t="n">
        <f aca="false">M89*31.25</f>
        <v>239.374282741844</v>
      </c>
    </row>
    <row collapsed="false" customFormat="false" customHeight="false" hidden="false" ht="12.75" outlineLevel="0" r="90">
      <c r="A90" s="119" t="n">
        <v>40402</v>
      </c>
      <c r="B90" s="0" t="s">
        <v>165</v>
      </c>
      <c r="C90" s="0" t="n">
        <v>11.534</v>
      </c>
      <c r="D90" s="0" t="n">
        <v>292.413</v>
      </c>
      <c r="E90" s="0" t="n">
        <v>29</v>
      </c>
      <c r="F90" s="0" t="n">
        <v>2923</v>
      </c>
      <c r="G90" s="0" t="n">
        <v>17.4</v>
      </c>
      <c r="I90" s="120" t="n">
        <f aca="false">(-((TAN(E90*PI()/180))/(TAN(($B$7+($B$14*(G90-$E$7)))*PI()/180))*($H$13+($B$15*(G90-$E$8)))+(TAN(E90*PI()/180))/(TAN(($B$7+($B$14*(G90-$E$7)))*PI()/180))*1/$B$16*($H$13+($B$15*(G90-$E$8)))-$B$13*1/$B$16*($H$13+($B$15*(G90-$E$8)))-($H$13+($B$15*(G90-$E$8)))+$B$13*($H$13+($B$15*(G90-$E$8))))+(WURZEL((POTENZ(((TAN(E90*PI()/180))/(TAN(($B$7+($B$14*(G90-$E$7)))*PI()/180))*($H$13+($B$15*(G90-$E$8)))+(TAN(E90*PI()/180))/(TAN(($B$7+($B$14*(G90-$E$7)))*PI()/180))*1/$B$16*($H$13+($B$15*(G90-$E$8)))-$B$13*1/$B$16*($H$13+($B$15*(G90-$E$8)))-($H$13+($B$15*(G90-$E$8)))+$B$13*($H$13+($B$15*(G90-$E$8)))),2))-4*((TAN(E90*PI()/180))/(TAN(($B$7+($B$14*(G90-$E$7)))*PI()/180))*1/$B$16*POTENZ(($H$13+($B$15*(G90-$E$8))),2))*((TAN(E90*PI()/180))/(TAN(($B$7+($B$14*(G90-$E$7)))*PI()/180))-1))))/(2*((TAN(E90*PI()/180))/(TAN(($B$7+($B$14*(G90-$E$7)))*PI()/180))*1/$B$16*POTENZ(($H$13+($B$15*(G90-$E$8))),2)))</f>
        <v>97.3269370807818</v>
      </c>
      <c r="J90" s="121" t="n">
        <f aca="false">I90*20.9/100</f>
        <v>20.3413298498834</v>
      </c>
      <c r="K90" s="82" t="n">
        <f aca="false">($B$9-EXP(52.57-6690.9/(273.15+G90)-4.681*LN(273.15+G90)))*I90/100*0.2095</f>
        <v>202.487729508017</v>
      </c>
      <c r="L90" s="82" t="n">
        <f aca="false">K90/1.33322</f>
        <v>151.878706821093</v>
      </c>
      <c r="M90" s="120" t="n">
        <f aca="false">(($B$9-EXP(52.57-6690.9/(273.15+G90)-4.681*LN(273.15+G90)))/1013)*I90/100*0.2095*((49-1.335*G90+0.02759*POTENZ(G90,2)-0.0003235*POTENZ(G90,3)+0.000001614*POTENZ(G90,4))-($J$16*(5.516*10^-1-1.759*10^-2*G90+2.253*10^-4*POTENZ(G90,2)-2.654*10^-7*POTENZ(G90,3)+5.363*10^-8*POTENZ(G90,4))))*32/22.414</f>
        <v>7.68047822240436</v>
      </c>
      <c r="N90" s="120" t="n">
        <f aca="false">M90*31.25</f>
        <v>240.014944450136</v>
      </c>
    </row>
    <row collapsed="false" customFormat="false" customHeight="false" hidden="false" ht="12.75" outlineLevel="0" r="91">
      <c r="A91" s="119" t="n">
        <v>40402</v>
      </c>
      <c r="B91" s="0" t="s">
        <v>166</v>
      </c>
      <c r="C91" s="0" t="n">
        <v>11.701</v>
      </c>
      <c r="D91" s="0" t="n">
        <v>293.458</v>
      </c>
      <c r="E91" s="0" t="n">
        <v>28.96</v>
      </c>
      <c r="F91" s="0" t="n">
        <v>2924</v>
      </c>
      <c r="G91" s="0" t="n">
        <v>17.4</v>
      </c>
      <c r="I91" s="120" t="n">
        <f aca="false">(-((TAN(E91*PI()/180))/(TAN(($B$7+($B$14*(G91-$E$7)))*PI()/180))*($H$13+($B$15*(G91-$E$8)))+(TAN(E91*PI()/180))/(TAN(($B$7+($B$14*(G91-$E$7)))*PI()/180))*1/$B$16*($H$13+($B$15*(G91-$E$8)))-$B$13*1/$B$16*($H$13+($B$15*(G91-$E$8)))-($H$13+($B$15*(G91-$E$8)))+$B$13*($H$13+($B$15*(G91-$E$8))))+(WURZEL((POTENZ(((TAN(E91*PI()/180))/(TAN(($B$7+($B$14*(G91-$E$7)))*PI()/180))*($H$13+($B$15*(G91-$E$8)))+(TAN(E91*PI()/180))/(TAN(($B$7+($B$14*(G91-$E$7)))*PI()/180))*1/$B$16*($H$13+($B$15*(G91-$E$8)))-$B$13*1/$B$16*($H$13+($B$15*(G91-$E$8)))-($H$13+($B$15*(G91-$E$8)))+$B$13*($H$13+($B$15*(G91-$E$8)))),2))-4*((TAN(E91*PI()/180))/(TAN(($B$7+($B$14*(G91-$E$7)))*PI()/180))*1/$B$16*POTENZ(($H$13+($B$15*(G91-$E$8))),2))*((TAN(E91*PI()/180))/(TAN(($B$7+($B$14*(G91-$E$7)))*PI()/180))-1))))/(2*((TAN(E91*PI()/180))/(TAN(($B$7+($B$14*(G91-$E$7)))*PI()/180))*1/$B$16*POTENZ(($H$13+($B$15*(G91-$E$8))),2)))</f>
        <v>97.6745810884734</v>
      </c>
      <c r="J91" s="121" t="n">
        <f aca="false">I91*20.9/100</f>
        <v>20.4139874474909</v>
      </c>
      <c r="K91" s="82" t="n">
        <f aca="false">($B$9-EXP(52.57-6690.9/(273.15+G91)-4.681*LN(273.15+G91)))*I91/100*0.2095</f>
        <v>203.210999425945</v>
      </c>
      <c r="L91" s="82" t="n">
        <f aca="false">K91/1.33322</f>
        <v>152.421205371915</v>
      </c>
      <c r="M91" s="120" t="n">
        <f aca="false">(($B$9-EXP(52.57-6690.9/(273.15+G91)-4.681*LN(273.15+G91)))/1013)*I91/100*0.2095*((49-1.335*G91+0.02759*POTENZ(G91,2)-0.0003235*POTENZ(G91,3)+0.000001614*POTENZ(G91,4))-($J$16*(5.516*10^-1-1.759*10^-2*G91+2.253*10^-4*POTENZ(G91,2)-2.654*10^-7*POTENZ(G91,3)+5.363*10^-8*POTENZ(G91,4))))*32/22.414</f>
        <v>7.70791227417164</v>
      </c>
      <c r="N91" s="120" t="n">
        <f aca="false">M91*31.25</f>
        <v>240.872258567864</v>
      </c>
    </row>
    <row collapsed="false" customFormat="false" customHeight="false" hidden="false" ht="12.75" outlineLevel="0" r="92">
      <c r="A92" s="119" t="n">
        <v>40402</v>
      </c>
      <c r="B92" s="0" t="s">
        <v>167</v>
      </c>
      <c r="C92" s="0" t="n">
        <v>11.868</v>
      </c>
      <c r="D92" s="0" t="n">
        <v>292.674</v>
      </c>
      <c r="E92" s="0" t="n">
        <v>28.99</v>
      </c>
      <c r="F92" s="0" t="n">
        <v>2927</v>
      </c>
      <c r="G92" s="0" t="n">
        <v>17.4</v>
      </c>
      <c r="I92" s="120" t="n">
        <f aca="false">(-((TAN(E92*PI()/180))/(TAN(($B$7+($B$14*(G92-$E$7)))*PI()/180))*($H$13+($B$15*(G92-$E$8)))+(TAN(E92*PI()/180))/(TAN(($B$7+($B$14*(G92-$E$7)))*PI()/180))*1/$B$16*($H$13+($B$15*(G92-$E$8)))-$B$13*1/$B$16*($H$13+($B$15*(G92-$E$8)))-($H$13+($B$15*(G92-$E$8)))+$B$13*($H$13+($B$15*(G92-$E$8))))+(WURZEL((POTENZ(((TAN(E92*PI()/180))/(TAN(($B$7+($B$14*(G92-$E$7)))*PI()/180))*($H$13+($B$15*(G92-$E$8)))+(TAN(E92*PI()/180))/(TAN(($B$7+($B$14*(G92-$E$7)))*PI()/180))*1/$B$16*($H$13+($B$15*(G92-$E$8)))-$B$13*1/$B$16*($H$13+($B$15*(G92-$E$8)))-($H$13+($B$15*(G92-$E$8)))+$B$13*($H$13+($B$15*(G92-$E$8)))),2))-4*((TAN(E92*PI()/180))/(TAN(($B$7+($B$14*(G92-$E$7)))*PI()/180))*1/$B$16*POTENZ(($H$13+($B$15*(G92-$E$8))),2))*((TAN(E92*PI()/180))/(TAN(($B$7+($B$14*(G92-$E$7)))*PI()/180))-1))))/(2*((TAN(E92*PI()/180))/(TAN(($B$7+($B$14*(G92-$E$7)))*PI()/180))*1/$B$16*POTENZ(($H$13+($B$15*(G92-$E$8))),2)))</f>
        <v>97.4137132172942</v>
      </c>
      <c r="J92" s="121" t="n">
        <f aca="false">I92*20.9/100</f>
        <v>20.3594660624145</v>
      </c>
      <c r="K92" s="82" t="n">
        <f aca="false">($B$9-EXP(52.57-6690.9/(273.15+G92)-4.681*LN(273.15+G92)))*I92/100*0.2095</f>
        <v>202.668266401347</v>
      </c>
      <c r="L92" s="82" t="n">
        <f aca="false">K92/1.33322</f>
        <v>152.014121001295</v>
      </c>
      <c r="M92" s="120" t="n">
        <f aca="false">(($B$9-EXP(52.57-6690.9/(273.15+G92)-4.681*LN(273.15+G92)))/1013)*I92/100*0.2095*((49-1.335*G92+0.02759*POTENZ(G92,2)-0.0003235*POTENZ(G92,3)+0.000001614*POTENZ(G92,4))-($J$16*(5.516*10^-1-1.759*10^-2*G92+2.253*10^-4*POTENZ(G92,2)-2.654*10^-7*POTENZ(G92,3)+5.363*10^-8*POTENZ(G92,4))))*32/22.414</f>
        <v>7.68732609254904</v>
      </c>
      <c r="N92" s="120" t="n">
        <f aca="false">M92*31.25</f>
        <v>240.228940392157</v>
      </c>
    </row>
    <row collapsed="false" customFormat="false" customHeight="false" hidden="false" ht="12.75" outlineLevel="0" r="93">
      <c r="A93" s="119" t="n">
        <v>40402</v>
      </c>
      <c r="B93" s="0" t="s">
        <v>168</v>
      </c>
      <c r="C93" s="0" t="n">
        <v>12.035</v>
      </c>
      <c r="D93" s="0" t="n">
        <v>292.879</v>
      </c>
      <c r="E93" s="0" t="n">
        <v>28.94</v>
      </c>
      <c r="F93" s="0" t="n">
        <v>2926</v>
      </c>
      <c r="G93" s="0" t="n">
        <v>17.5</v>
      </c>
      <c r="I93" s="120" t="n">
        <f aca="false">(-((TAN(E93*PI()/180))/(TAN(($B$7+($B$14*(G93-$E$7)))*PI()/180))*($H$13+($B$15*(G93-$E$8)))+(TAN(E93*PI()/180))/(TAN(($B$7+($B$14*(G93-$E$7)))*PI()/180))*1/$B$16*($H$13+($B$15*(G93-$E$8)))-$B$13*1/$B$16*($H$13+($B$15*(G93-$E$8)))-($H$13+($B$15*(G93-$E$8)))+$B$13*($H$13+($B$15*(G93-$E$8))))+(WURZEL((POTENZ(((TAN(E93*PI()/180))/(TAN(($B$7+($B$14*(G93-$E$7)))*PI()/180))*($H$13+($B$15*(G93-$E$8)))+(TAN(E93*PI()/180))/(TAN(($B$7+($B$14*(G93-$E$7)))*PI()/180))*1/$B$16*($H$13+($B$15*(G93-$E$8)))-$B$13*1/$B$16*($H$13+($B$15*(G93-$E$8)))-($H$13+($B$15*(G93-$E$8)))+$B$13*($H$13+($B$15*(G93-$E$8)))),2))-4*((TAN(E93*PI()/180))/(TAN(($B$7+($B$14*(G93-$E$7)))*PI()/180))*1/$B$16*POTENZ(($H$13+($B$15*(G93-$E$8))),2))*((TAN(E93*PI()/180))/(TAN(($B$7+($B$14*(G93-$E$7)))*PI()/180))-1))))/(2*((TAN(E93*PI()/180))/(TAN(($B$7+($B$14*(G93-$E$7)))*PI()/180))*1/$B$16*POTENZ(($H$13+($B$15*(G93-$E$8))),2)))</f>
        <v>97.6834429934528</v>
      </c>
      <c r="J93" s="121" t="n">
        <f aca="false">I93*20.9/100</f>
        <v>20.4158395856316</v>
      </c>
      <c r="K93" s="82" t="n">
        <f aca="false">($B$9-EXP(52.57-6690.9/(273.15+G93)-4.681*LN(273.15+G93)))*I93/100*0.2095</f>
        <v>203.203615074148</v>
      </c>
      <c r="L93" s="82" t="n">
        <f aca="false">K93/1.33322</f>
        <v>152.415666637275</v>
      </c>
      <c r="M93" s="120" t="n">
        <f aca="false">(($B$9-EXP(52.57-6690.9/(273.15+G93)-4.681*LN(273.15+G93)))/1013)*I93/100*0.2095*((49-1.335*G93+0.02759*POTENZ(G93,2)-0.0003235*POTENZ(G93,3)+0.000001614*POTENZ(G93,4))-($J$16*(5.516*10^-1-1.759*10^-2*G93+2.253*10^-4*POTENZ(G93,2)-2.654*10^-7*POTENZ(G93,3)+5.363*10^-8*POTENZ(G93,4))))*32/22.414</f>
        <v>7.69400140309816</v>
      </c>
      <c r="N93" s="120" t="n">
        <f aca="false">M93*31.25</f>
        <v>240.437543846817</v>
      </c>
    </row>
    <row collapsed="false" customFormat="false" customHeight="false" hidden="false" ht="12.75" outlineLevel="0" r="94">
      <c r="A94" s="119" t="n">
        <v>40402</v>
      </c>
      <c r="B94" s="0" t="s">
        <v>169</v>
      </c>
      <c r="C94" s="0" t="n">
        <v>12.202</v>
      </c>
      <c r="D94" s="0" t="n">
        <v>291.576</v>
      </c>
      <c r="E94" s="0" t="n">
        <v>28.99</v>
      </c>
      <c r="F94" s="0" t="n">
        <v>2920</v>
      </c>
      <c r="G94" s="0" t="n">
        <v>17.5</v>
      </c>
      <c r="I94" s="120" t="n">
        <f aca="false">(-((TAN(E94*PI()/180))/(TAN(($B$7+($B$14*(G94-$E$7)))*PI()/180))*($H$13+($B$15*(G94-$E$8)))+(TAN(E94*PI()/180))/(TAN(($B$7+($B$14*(G94-$E$7)))*PI()/180))*1/$B$16*($H$13+($B$15*(G94-$E$8)))-$B$13*1/$B$16*($H$13+($B$15*(G94-$E$8)))-($H$13+($B$15*(G94-$E$8)))+$B$13*($H$13+($B$15*(G94-$E$8))))+(WURZEL((POTENZ(((TAN(E94*PI()/180))/(TAN(($B$7+($B$14*(G94-$E$7)))*PI()/180))*($H$13+($B$15*(G94-$E$8)))+(TAN(E94*PI()/180))/(TAN(($B$7+($B$14*(G94-$E$7)))*PI()/180))*1/$B$16*($H$13+($B$15*(G94-$E$8)))-$B$13*1/$B$16*($H$13+($B$15*(G94-$E$8)))-($H$13+($B$15*(G94-$E$8)))+$B$13*($H$13+($B$15*(G94-$E$8)))),2))-4*((TAN(E94*PI()/180))/(TAN(($B$7+($B$14*(G94-$E$7)))*PI()/180))*1/$B$16*POTENZ(($H$13+($B$15*(G94-$E$8))),2))*((TAN(E94*PI()/180))/(TAN(($B$7+($B$14*(G94-$E$7)))*PI()/180))-1))))/(2*((TAN(E94*PI()/180))/(TAN(($B$7+($B$14*(G94-$E$7)))*PI()/180))*1/$B$16*POTENZ(($H$13+($B$15*(G94-$E$8))),2)))</f>
        <v>97.2489240151019</v>
      </c>
      <c r="J94" s="121" t="n">
        <f aca="false">I94*20.9/100</f>
        <v>20.3250251191563</v>
      </c>
      <c r="K94" s="82" t="n">
        <f aca="false">($B$9-EXP(52.57-6690.9/(273.15+G94)-4.681*LN(273.15+G94)))*I94/100*0.2095</f>
        <v>202.299717499355</v>
      </c>
      <c r="L94" s="82" t="n">
        <f aca="false">K94/1.33322</f>
        <v>151.737685827811</v>
      </c>
      <c r="M94" s="120" t="n">
        <f aca="false">(($B$9-EXP(52.57-6690.9/(273.15+G94)-4.681*LN(273.15+G94)))/1013)*I94/100*0.2095*((49-1.335*G94+0.02759*POTENZ(G94,2)-0.0003235*POTENZ(G94,3)+0.000001614*POTENZ(G94,4))-($J$16*(5.516*10^-1-1.759*10^-2*G94+2.253*10^-4*POTENZ(G94,2)-2.654*10^-7*POTENZ(G94,3)+5.363*10^-8*POTENZ(G94,4))))*32/22.414</f>
        <v>7.65977667138667</v>
      </c>
      <c r="N94" s="120" t="n">
        <f aca="false">M94*31.25</f>
        <v>239.368020980834</v>
      </c>
    </row>
    <row collapsed="false" customFormat="false" customHeight="false" hidden="false" ht="12.75" outlineLevel="0" r="95">
      <c r="A95" s="119" t="n">
        <v>40402</v>
      </c>
      <c r="B95" s="0" t="s">
        <v>170</v>
      </c>
      <c r="C95" s="0" t="n">
        <v>12.369</v>
      </c>
      <c r="D95" s="0" t="n">
        <v>290.797</v>
      </c>
      <c r="E95" s="0" t="n">
        <v>29.02</v>
      </c>
      <c r="F95" s="0" t="n">
        <v>2924</v>
      </c>
      <c r="G95" s="0" t="n">
        <v>17.5</v>
      </c>
      <c r="I95" s="120" t="n">
        <f aca="false">(-((TAN(E95*PI()/180))/(TAN(($B$7+($B$14*(G95-$E$7)))*PI()/180))*($H$13+($B$15*(G95-$E$8)))+(TAN(E95*PI()/180))/(TAN(($B$7+($B$14*(G95-$E$7)))*PI()/180))*1/$B$16*($H$13+($B$15*(G95-$E$8)))-$B$13*1/$B$16*($H$13+($B$15*(G95-$E$8)))-($H$13+($B$15*(G95-$E$8)))+$B$13*($H$13+($B$15*(G95-$E$8))))+(WURZEL((POTENZ(((TAN(E95*PI()/180))/(TAN(($B$7+($B$14*(G95-$E$7)))*PI()/180))*($H$13+($B$15*(G95-$E$8)))+(TAN(E95*PI()/180))/(TAN(($B$7+($B$14*(G95-$E$7)))*PI()/180))*1/$B$16*($H$13+($B$15*(G95-$E$8)))-$B$13*1/$B$16*($H$13+($B$15*(G95-$E$8)))-($H$13+($B$15*(G95-$E$8)))+$B$13*($H$13+($B$15*(G95-$E$8)))),2))-4*((TAN(E95*PI()/180))/(TAN(($B$7+($B$14*(G95-$E$7)))*PI()/180))*1/$B$16*POTENZ(($H$13+($B$15*(G95-$E$8))),2))*((TAN(E95*PI()/180))/(TAN(($B$7+($B$14*(G95-$E$7)))*PI()/180))-1))))/(2*((TAN(E95*PI()/180))/(TAN(($B$7+($B$14*(G95-$E$7)))*PI()/180))*1/$B$16*POTENZ(($H$13+($B$15*(G95-$E$8))),2)))</f>
        <v>96.9892897938666</v>
      </c>
      <c r="J95" s="121" t="n">
        <f aca="false">I95*20.9/100</f>
        <v>20.2707615669181</v>
      </c>
      <c r="K95" s="82" t="n">
        <f aca="false">($B$9-EXP(52.57-6690.9/(273.15+G95)-4.681*LN(273.15+G95)))*I95/100*0.2095</f>
        <v>201.759619702479</v>
      </c>
      <c r="L95" s="82" t="n">
        <f aca="false">K95/1.33322</f>
        <v>151.332578045993</v>
      </c>
      <c r="M95" s="120" t="n">
        <f aca="false">(($B$9-EXP(52.57-6690.9/(273.15+G95)-4.681*LN(273.15+G95)))/1013)*I95/100*0.2095*((49-1.335*G95+0.02759*POTENZ(G95,2)-0.0003235*POTENZ(G95,3)+0.000001614*POTENZ(G95,4))-($J$16*(5.516*10^-1-1.759*10^-2*G95+2.253*10^-4*POTENZ(G95,2)-2.654*10^-7*POTENZ(G95,3)+5.363*10^-8*POTENZ(G95,4))))*32/22.414</f>
        <v>7.6393266749363</v>
      </c>
      <c r="N95" s="120" t="n">
        <f aca="false">M95*31.25</f>
        <v>238.728958591759</v>
      </c>
    </row>
    <row collapsed="false" customFormat="false" customHeight="false" hidden="false" ht="12.75" outlineLevel="0" r="96">
      <c r="A96" s="119" t="n">
        <v>40402</v>
      </c>
      <c r="B96" s="0" t="s">
        <v>171</v>
      </c>
      <c r="C96" s="0" t="n">
        <v>12.536</v>
      </c>
      <c r="D96" s="0" t="n">
        <v>295.241</v>
      </c>
      <c r="E96" s="0" t="n">
        <v>28.85</v>
      </c>
      <c r="F96" s="0" t="n">
        <v>2930</v>
      </c>
      <c r="G96" s="0" t="n">
        <v>17.5</v>
      </c>
      <c r="I96" s="120" t="n">
        <f aca="false">(-((TAN(E96*PI()/180))/(TAN(($B$7+($B$14*(G96-$E$7)))*PI()/180))*($H$13+($B$15*(G96-$E$8)))+(TAN(E96*PI()/180))/(TAN(($B$7+($B$14*(G96-$E$7)))*PI()/180))*1/$B$16*($H$13+($B$15*(G96-$E$8)))-$B$13*1/$B$16*($H$13+($B$15*(G96-$E$8)))-($H$13+($B$15*(G96-$E$8)))+$B$13*($H$13+($B$15*(G96-$E$8))))+(WURZEL((POTENZ(((TAN(E96*PI()/180))/(TAN(($B$7+($B$14*(G96-$E$7)))*PI()/180))*($H$13+($B$15*(G96-$E$8)))+(TAN(E96*PI()/180))/(TAN(($B$7+($B$14*(G96-$E$7)))*PI()/180))*1/$B$16*($H$13+($B$15*(G96-$E$8)))-$B$13*1/$B$16*($H$13+($B$15*(G96-$E$8)))-($H$13+($B$15*(G96-$E$8)))+$B$13*($H$13+($B$15*(G96-$E$8)))),2))-4*((TAN(E96*PI()/180))/(TAN(($B$7+($B$14*(G96-$E$7)))*PI()/180))*1/$B$16*POTENZ(($H$13+($B$15*(G96-$E$8))),2))*((TAN(E96*PI()/180))/(TAN(($B$7+($B$14*(G96-$E$7)))*PI()/180))-1))))/(2*((TAN(E96*PI()/180))/(TAN(($B$7+($B$14*(G96-$E$7)))*PI()/180))*1/$B$16*POTENZ(($H$13+($B$15*(G96-$E$8))),2)))</f>
        <v>98.4712762767978</v>
      </c>
      <c r="J96" s="121" t="n">
        <f aca="false">I96*20.9/100</f>
        <v>20.5804967418507</v>
      </c>
      <c r="K96" s="82" t="n">
        <f aca="false">($B$9-EXP(52.57-6690.9/(273.15+G96)-4.681*LN(273.15+G96)))*I96/100*0.2095</f>
        <v>204.842486169858</v>
      </c>
      <c r="L96" s="82" t="n">
        <f aca="false">K96/1.33322</f>
        <v>153.644924445971</v>
      </c>
      <c r="M96" s="120" t="n">
        <f aca="false">(($B$9-EXP(52.57-6690.9/(273.15+G96)-4.681*LN(273.15+G96)))/1013)*I96/100*0.2095*((49-1.335*G96+0.02759*POTENZ(G96,2)-0.0003235*POTENZ(G96,3)+0.000001614*POTENZ(G96,4))-($J$16*(5.516*10^-1-1.759*10^-2*G96+2.253*10^-4*POTENZ(G96,2)-2.654*10^-7*POTENZ(G96,3)+5.363*10^-8*POTENZ(G96,4))))*32/22.414</f>
        <v>7.75605480950675</v>
      </c>
      <c r="N96" s="120" t="n">
        <f aca="false">M96*31.25</f>
        <v>242.376712797086</v>
      </c>
    </row>
    <row collapsed="false" customFormat="false" customHeight="false" hidden="false" ht="12.75" outlineLevel="0" r="97">
      <c r="A97" s="119" t="n">
        <v>40402</v>
      </c>
      <c r="B97" s="0" t="s">
        <v>172</v>
      </c>
      <c r="C97" s="0" t="n">
        <v>12.703</v>
      </c>
      <c r="D97" s="0" t="n">
        <v>293.926</v>
      </c>
      <c r="E97" s="0" t="n">
        <v>28.9</v>
      </c>
      <c r="F97" s="0" t="n">
        <v>2926</v>
      </c>
      <c r="G97" s="0" t="n">
        <v>17.5</v>
      </c>
      <c r="I97" s="120" t="n">
        <f aca="false">(-((TAN(E97*PI()/180))/(TAN(($B$7+($B$14*(G97-$E$7)))*PI()/180))*($H$13+($B$15*(G97-$E$8)))+(TAN(E97*PI()/180))/(TAN(($B$7+($B$14*(G97-$E$7)))*PI()/180))*1/$B$16*($H$13+($B$15*(G97-$E$8)))-$B$13*1/$B$16*($H$13+($B$15*(G97-$E$8)))-($H$13+($B$15*(G97-$E$8)))+$B$13*($H$13+($B$15*(G97-$E$8))))+(WURZEL((POTENZ(((TAN(E97*PI()/180))/(TAN(($B$7+($B$14*(G97-$E$7)))*PI()/180))*($H$13+($B$15*(G97-$E$8)))+(TAN(E97*PI()/180))/(TAN(($B$7+($B$14*(G97-$E$7)))*PI()/180))*1/$B$16*($H$13+($B$15*(G97-$E$8)))-$B$13*1/$B$16*($H$13+($B$15*(G97-$E$8)))-($H$13+($B$15*(G97-$E$8)))+$B$13*($H$13+($B$15*(G97-$E$8)))),2))-4*((TAN(E97*PI()/180))/(TAN(($B$7+($B$14*(G97-$E$7)))*PI()/180))*1/$B$16*POTENZ(($H$13+($B$15*(G97-$E$8))),2))*((TAN(E97*PI()/180))/(TAN(($B$7+($B$14*(G97-$E$7)))*PI()/180))-1))))/(2*((TAN(E97*PI()/180))/(TAN(($B$7+($B$14*(G97-$E$7)))*PI()/180))*1/$B$16*POTENZ(($H$13+($B$15*(G97-$E$8))),2)))</f>
        <v>98.0326827817431</v>
      </c>
      <c r="J97" s="121" t="n">
        <f aca="false">I97*20.9/100</f>
        <v>20.4888307013843</v>
      </c>
      <c r="K97" s="82" t="n">
        <f aca="false">($B$9-EXP(52.57-6690.9/(273.15+G97)-4.681*LN(273.15+G97)))*I97/100*0.2095</f>
        <v>203.930112680432</v>
      </c>
      <c r="L97" s="82" t="n">
        <f aca="false">K97/1.33322</f>
        <v>152.960586160147</v>
      </c>
      <c r="M97" s="120" t="n">
        <f aca="false">(($B$9-EXP(52.57-6690.9/(273.15+G97)-4.681*LN(273.15+G97)))/1013)*I97/100*0.2095*((49-1.335*G97+0.02759*POTENZ(G97,2)-0.0003235*POTENZ(G97,3)+0.000001614*POTENZ(G97,4))-($J$16*(5.516*10^-1-1.759*10^-2*G97+2.253*10^-4*POTENZ(G97,2)-2.654*10^-7*POTENZ(G97,3)+5.363*10^-8*POTENZ(G97,4))))*32/22.414</f>
        <v>7.72150914994634</v>
      </c>
      <c r="N97" s="120" t="n">
        <f aca="false">M97*31.25</f>
        <v>241.297160935823</v>
      </c>
    </row>
    <row collapsed="false" customFormat="false" customHeight="false" hidden="false" ht="12.75" outlineLevel="0" r="98">
      <c r="A98" s="119" t="n">
        <v>40402</v>
      </c>
      <c r="B98" s="0" t="s">
        <v>173</v>
      </c>
      <c r="C98" s="0" t="n">
        <v>12.87</v>
      </c>
      <c r="D98" s="0" t="n">
        <v>292.096</v>
      </c>
      <c r="E98" s="0" t="n">
        <v>28.97</v>
      </c>
      <c r="F98" s="0" t="n">
        <v>2922</v>
      </c>
      <c r="G98" s="0" t="n">
        <v>17.5</v>
      </c>
      <c r="I98" s="120" t="n">
        <f aca="false">(-((TAN(E98*PI()/180))/(TAN(($B$7+($B$14*(G98-$E$7)))*PI()/180))*($H$13+($B$15*(G98-$E$8)))+(TAN(E98*PI()/180))/(TAN(($B$7+($B$14*(G98-$E$7)))*PI()/180))*1/$B$16*($H$13+($B$15*(G98-$E$8)))-$B$13*1/$B$16*($H$13+($B$15*(G98-$E$8)))-($H$13+($B$15*(G98-$E$8)))+$B$13*($H$13+($B$15*(G98-$E$8))))+(WURZEL((POTENZ(((TAN(E98*PI()/180))/(TAN(($B$7+($B$14*(G98-$E$7)))*PI()/180))*($H$13+($B$15*(G98-$E$8)))+(TAN(E98*PI()/180))/(TAN(($B$7+($B$14*(G98-$E$7)))*PI()/180))*1/$B$16*($H$13+($B$15*(G98-$E$8)))-$B$13*1/$B$16*($H$13+($B$15*(G98-$E$8)))-($H$13+($B$15*(G98-$E$8)))+$B$13*($H$13+($B$15*(G98-$E$8)))),2))-4*((TAN(E98*PI()/180))/(TAN(($B$7+($B$14*(G98-$E$7)))*PI()/180))*1/$B$16*POTENZ(($H$13+($B$15*(G98-$E$8))),2))*((TAN(E98*PI()/180))/(TAN(($B$7+($B$14*(G98-$E$7)))*PI()/180))-1))))/(2*((TAN(E98*PI()/180))/(TAN(($B$7+($B$14*(G98-$E$7)))*PI()/180))*1/$B$16*POTENZ(($H$13+($B$15*(G98-$E$8))),2)))</f>
        <v>97.4224617016181</v>
      </c>
      <c r="J98" s="121" t="n">
        <f aca="false">I98*20.9/100</f>
        <v>20.3612944956382</v>
      </c>
      <c r="K98" s="82" t="n">
        <f aca="false">($B$9-EXP(52.57-6690.9/(273.15+G98)-4.681*LN(273.15+G98)))*I98/100*0.2095</f>
        <v>202.660715066302</v>
      </c>
      <c r="L98" s="82" t="n">
        <f aca="false">K98/1.33322</f>
        <v>152.008457018573</v>
      </c>
      <c r="M98" s="120" t="n">
        <f aca="false">(($B$9-EXP(52.57-6690.9/(273.15+G98)-4.681*LN(273.15+G98)))/1013)*I98/100*0.2095*((49-1.335*G98+0.02759*POTENZ(G98,2)-0.0003235*POTENZ(G98,3)+0.000001614*POTENZ(G98,4))-($J$16*(5.516*10^-1-1.759*10^-2*G98+2.253*10^-4*POTENZ(G98,2)-2.654*10^-7*POTENZ(G98,3)+5.363*10^-8*POTENZ(G98,4))))*32/22.414</f>
        <v>7.67344530511446</v>
      </c>
      <c r="N98" s="120" t="n">
        <f aca="false">M98*31.25</f>
        <v>239.795165784827</v>
      </c>
    </row>
    <row collapsed="false" customFormat="false" customHeight="false" hidden="false" ht="12.75" outlineLevel="0" r="99">
      <c r="A99" s="119" t="n">
        <v>40402</v>
      </c>
      <c r="B99" s="0" t="s">
        <v>174</v>
      </c>
      <c r="C99" s="0" t="n">
        <v>13.037</v>
      </c>
      <c r="D99" s="0" t="n">
        <v>291.836</v>
      </c>
      <c r="E99" s="0" t="n">
        <v>28.98</v>
      </c>
      <c r="F99" s="0" t="n">
        <v>2927</v>
      </c>
      <c r="G99" s="0" t="n">
        <v>17.5</v>
      </c>
      <c r="I99" s="120" t="n">
        <f aca="false">(-((TAN(E99*PI()/180))/(TAN(($B$7+($B$14*(G99-$E$7)))*PI()/180))*($H$13+($B$15*(G99-$E$8)))+(TAN(E99*PI()/180))/(TAN(($B$7+($B$14*(G99-$E$7)))*PI()/180))*1/$B$16*($H$13+($B$15*(G99-$E$8)))-$B$13*1/$B$16*($H$13+($B$15*(G99-$E$8)))-($H$13+($B$15*(G99-$E$8)))+$B$13*($H$13+($B$15*(G99-$E$8))))+(WURZEL((POTENZ(((TAN(E99*PI()/180))/(TAN(($B$7+($B$14*(G99-$E$7)))*PI()/180))*($H$13+($B$15*(G99-$E$8)))+(TAN(E99*PI()/180))/(TAN(($B$7+($B$14*(G99-$E$7)))*PI()/180))*1/$B$16*($H$13+($B$15*(G99-$E$8)))-$B$13*1/$B$16*($H$13+($B$15*(G99-$E$8)))-($H$13+($B$15*(G99-$E$8)))+$B$13*($H$13+($B$15*(G99-$E$8)))),2))-4*((TAN(E99*PI()/180))/(TAN(($B$7+($B$14*(G99-$E$7)))*PI()/180))*1/$B$16*POTENZ(($H$13+($B$15*(G99-$E$8))),2))*((TAN(E99*PI()/180))/(TAN(($B$7+($B$14*(G99-$E$7)))*PI()/180))-1))))/(2*((TAN(E99*PI()/180))/(TAN(($B$7+($B$14*(G99-$E$7)))*PI()/180))*1/$B$16*POTENZ(($H$13+($B$15*(G99-$E$8))),2)))</f>
        <v>97.3356479561348</v>
      </c>
      <c r="J99" s="121" t="n">
        <f aca="false">I99*20.9/100</f>
        <v>20.3431504228322</v>
      </c>
      <c r="K99" s="82" t="n">
        <f aca="false">($B$9-EXP(52.57-6690.9/(273.15+G99)-4.681*LN(273.15+G99)))*I99/100*0.2095</f>
        <v>202.480122876062</v>
      </c>
      <c r="L99" s="82" t="n">
        <f aca="false">K99/1.33322</f>
        <v>151.873001362163</v>
      </c>
      <c r="M99" s="120" t="n">
        <f aca="false">(($B$9-EXP(52.57-6690.9/(273.15+G99)-4.681*LN(273.15+G99)))/1013)*I99/100*0.2095*((49-1.335*G99+0.02759*POTENZ(G99,2)-0.0003235*POTENZ(G99,3)+0.000001614*POTENZ(G99,4))-($J$16*(5.516*10^-1-1.759*10^-2*G99+2.253*10^-4*POTENZ(G99,2)-2.654*10^-7*POTENZ(G99,3)+5.363*10^-8*POTENZ(G99,4))))*32/22.414</f>
        <v>7.66660745154288</v>
      </c>
      <c r="N99" s="120" t="n">
        <f aca="false">M99*31.25</f>
        <v>239.581482860715</v>
      </c>
    </row>
    <row collapsed="false" customFormat="false" customHeight="false" hidden="false" ht="12.75" outlineLevel="0" r="100">
      <c r="A100" s="119" t="n">
        <v>40402</v>
      </c>
      <c r="B100" s="0" t="s">
        <v>175</v>
      </c>
      <c r="C100" s="0" t="n">
        <v>13.203</v>
      </c>
      <c r="D100" s="0" t="n">
        <v>295.824</v>
      </c>
      <c r="E100" s="0" t="n">
        <v>28.87</v>
      </c>
      <c r="F100" s="0" t="n">
        <v>2921</v>
      </c>
      <c r="G100" s="0" t="n">
        <v>17.4</v>
      </c>
      <c r="I100" s="120" t="n">
        <f aca="false">(-((TAN(E100*PI()/180))/(TAN(($B$7+($B$14*(G100-$E$7)))*PI()/180))*($H$13+($B$15*(G100-$E$8)))+(TAN(E100*PI()/180))/(TAN(($B$7+($B$14*(G100-$E$7)))*PI()/180))*1/$B$16*($H$13+($B$15*(G100-$E$8)))-$B$13*1/$B$16*($H$13+($B$15*(G100-$E$8)))-($H$13+($B$15*(G100-$E$8)))+$B$13*($H$13+($B$15*(G100-$E$8))))+(WURZEL((POTENZ(((TAN(E100*PI()/180))/(TAN(($B$7+($B$14*(G100-$E$7)))*PI()/180))*($H$13+($B$15*(G100-$E$8)))+(TAN(E100*PI()/180))/(TAN(($B$7+($B$14*(G100-$E$7)))*PI()/180))*1/$B$16*($H$13+($B$15*(G100-$E$8)))-$B$13*1/$B$16*($H$13+($B$15*(G100-$E$8)))-($H$13+($B$15*(G100-$E$8)))+$B$13*($H$13+($B$15*(G100-$E$8)))),2))-4*((TAN(E100*PI()/180))/(TAN(($B$7+($B$14*(G100-$E$7)))*PI()/180))*1/$B$16*POTENZ(($H$13+($B$15*(G100-$E$8))),2))*((TAN(E100*PI()/180))/(TAN(($B$7+($B$14*(G100-$E$7)))*PI()/180))-1))))/(2*((TAN(E100*PI()/180))/(TAN(($B$7+($B$14*(G100-$E$7)))*PI()/180))*1/$B$16*POTENZ(($H$13+($B$15*(G100-$E$8))),2)))</f>
        <v>98.4620687195252</v>
      </c>
      <c r="J100" s="121" t="n">
        <f aca="false">I100*20.9/100</f>
        <v>20.5785723623808</v>
      </c>
      <c r="K100" s="82" t="n">
        <f aca="false">($B$9-EXP(52.57-6690.9/(273.15+G100)-4.681*LN(273.15+G100)))*I100/100*0.2095</f>
        <v>204.849359649846</v>
      </c>
      <c r="L100" s="82" t="n">
        <f aca="false">K100/1.33322</f>
        <v>153.650079994184</v>
      </c>
      <c r="M100" s="120" t="n">
        <f aca="false">(($B$9-EXP(52.57-6690.9/(273.15+G100)-4.681*LN(273.15+G100)))/1013)*I100/100*0.2095*((49-1.335*G100+0.02759*POTENZ(G100,2)-0.0003235*POTENZ(G100,3)+0.000001614*POTENZ(G100,4))-($J$16*(5.516*10^-1-1.759*10^-2*G100+2.253*10^-4*POTENZ(G100,2)-2.654*10^-7*POTENZ(G100,3)+5.363*10^-8*POTENZ(G100,4))))*32/22.414</f>
        <v>7.77005623741675</v>
      </c>
      <c r="N100" s="120" t="n">
        <f aca="false">M100*31.25</f>
        <v>242.814257419273</v>
      </c>
    </row>
    <row collapsed="false" customFormat="false" customHeight="false" hidden="false" ht="12.75" outlineLevel="0" r="101">
      <c r="A101" s="119" t="n">
        <v>40402</v>
      </c>
      <c r="B101" s="0" t="s">
        <v>176</v>
      </c>
      <c r="C101" s="0" t="n">
        <v>13.37</v>
      </c>
      <c r="D101" s="0" t="n">
        <v>292.935</v>
      </c>
      <c r="E101" s="0" t="n">
        <v>28.98</v>
      </c>
      <c r="F101" s="0" t="n">
        <v>2921</v>
      </c>
      <c r="G101" s="0" t="n">
        <v>17.4</v>
      </c>
      <c r="I101" s="120" t="n">
        <f aca="false">(-((TAN(E101*PI()/180))/(TAN(($B$7+($B$14*(G101-$E$7)))*PI()/180))*($H$13+($B$15*(G101-$E$8)))+(TAN(E101*PI()/180))/(TAN(($B$7+($B$14*(G101-$E$7)))*PI()/180))*1/$B$16*($H$13+($B$15*(G101-$E$8)))-$B$13*1/$B$16*($H$13+($B$15*(G101-$E$8)))-($H$13+($B$15*(G101-$E$8)))+$B$13*($H$13+($B$15*(G101-$E$8))))+(WURZEL((POTENZ(((TAN(E101*PI()/180))/(TAN(($B$7+($B$14*(G101-$E$7)))*PI()/180))*($H$13+($B$15*(G101-$E$8)))+(TAN(E101*PI()/180))/(TAN(($B$7+($B$14*(G101-$E$7)))*PI()/180))*1/$B$16*($H$13+($B$15*(G101-$E$8)))-$B$13*1/$B$16*($H$13+($B$15*(G101-$E$8)))-($H$13+($B$15*(G101-$E$8)))+$B$13*($H$13+($B$15*(G101-$E$8)))),2))-4*((TAN(E101*PI()/180))/(TAN(($B$7+($B$14*(G101-$E$7)))*PI()/180))*1/$B$16*POTENZ(($H$13+($B$15*(G101-$E$8))),2))*((TAN(E101*PI()/180))/(TAN(($B$7+($B$14*(G101-$E$7)))*PI()/180))-1))))/(2*((TAN(E101*PI()/180))/(TAN(($B$7+($B$14*(G101-$E$7)))*PI()/180))*1/$B$16*POTENZ(($H$13+($B$15*(G101-$E$8))),2)))</f>
        <v>97.500579182204</v>
      </c>
      <c r="J101" s="121" t="n">
        <f aca="false">I101*20.9/100</f>
        <v>20.3776210490806</v>
      </c>
      <c r="K101" s="82" t="n">
        <f aca="false">($B$9-EXP(52.57-6690.9/(273.15+G101)-4.681*LN(273.15+G101)))*I101/100*0.2095</f>
        <v>202.848990181769</v>
      </c>
      <c r="L101" s="82" t="n">
        <f aca="false">K101/1.33322</f>
        <v>152.149675358732</v>
      </c>
      <c r="M101" s="120" t="n">
        <f aca="false">(($B$9-EXP(52.57-6690.9/(273.15+G101)-4.681*LN(273.15+G101)))/1013)*I101/100*0.2095*((49-1.335*G101+0.02759*POTENZ(G101,2)-0.0003235*POTENZ(G101,3)+0.000001614*POTENZ(G101,4))-($J$16*(5.516*10^-1-1.759*10^-2*G101+2.253*10^-4*POTENZ(G101,2)-2.654*10^-7*POTENZ(G101,3)+5.363*10^-8*POTENZ(G101,4))))*32/22.414</f>
        <v>7.69418105143061</v>
      </c>
      <c r="N101" s="120" t="n">
        <f aca="false">M101*31.25</f>
        <v>240.443157857207</v>
      </c>
    </row>
    <row collapsed="false" customFormat="false" customHeight="false" hidden="false" ht="12.75" outlineLevel="0" r="102">
      <c r="A102" s="119" t="n">
        <v>40402</v>
      </c>
      <c r="B102" s="0" t="s">
        <v>177</v>
      </c>
      <c r="C102" s="0" t="n">
        <v>13.537</v>
      </c>
      <c r="D102" s="0" t="n">
        <v>295.033</v>
      </c>
      <c r="E102" s="0" t="n">
        <v>28.9</v>
      </c>
      <c r="F102" s="0" t="n">
        <v>2927</v>
      </c>
      <c r="G102" s="0" t="n">
        <v>17.4</v>
      </c>
      <c r="I102" s="120" t="n">
        <f aca="false">(-((TAN(E102*PI()/180))/(TAN(($B$7+($B$14*(G102-$E$7)))*PI()/180))*($H$13+($B$15*(G102-$E$8)))+(TAN(E102*PI()/180))/(TAN(($B$7+($B$14*(G102-$E$7)))*PI()/180))*1/$B$16*($H$13+($B$15*(G102-$E$8)))-$B$13*1/$B$16*($H$13+($B$15*(G102-$E$8)))-($H$13+($B$15*(G102-$E$8)))+$B$13*($H$13+($B$15*(G102-$E$8))))+(WURZEL((POTENZ(((TAN(E102*PI()/180))/(TAN(($B$7+($B$14*(G102-$E$7)))*PI()/180))*($H$13+($B$15*(G102-$E$8)))+(TAN(E102*PI()/180))/(TAN(($B$7+($B$14*(G102-$E$7)))*PI()/180))*1/$B$16*($H$13+($B$15*(G102-$E$8)))-$B$13*1/$B$16*($H$13+($B$15*(G102-$E$8)))-($H$13+($B$15*(G102-$E$8)))+$B$13*($H$13+($B$15*(G102-$E$8)))),2))-4*((TAN(E102*PI()/180))/(TAN(($B$7+($B$14*(G102-$E$7)))*PI()/180))*1/$B$16*POTENZ(($H$13+($B$15*(G102-$E$8))),2))*((TAN(E102*PI()/180))/(TAN(($B$7+($B$14*(G102-$E$7)))*PI()/180))-1))))/(2*((TAN(E102*PI()/180))/(TAN(($B$7+($B$14*(G102-$E$7)))*PI()/180))*1/$B$16*POTENZ(($H$13+($B$15*(G102-$E$8))),2)))</f>
        <v>98.1987554962115</v>
      </c>
      <c r="J102" s="121" t="n">
        <f aca="false">I102*20.9/100</f>
        <v>20.5235398987082</v>
      </c>
      <c r="K102" s="82" t="n">
        <f aca="false">($B$9-EXP(52.57-6690.9/(273.15+G102)-4.681*LN(273.15+G102)))*I102/100*0.2095</f>
        <v>204.30153909433</v>
      </c>
      <c r="L102" s="82" t="n">
        <f aca="false">K102/1.33322</f>
        <v>153.239179651018</v>
      </c>
      <c r="M102" s="120" t="n">
        <f aca="false">(($B$9-EXP(52.57-6690.9/(273.15+G102)-4.681*LN(273.15+G102)))/1013)*I102/100*0.2095*((49-1.335*G102+0.02759*POTENZ(G102,2)-0.0003235*POTENZ(G102,3)+0.000001614*POTENZ(G102,4))-($J$16*(5.516*10^-1-1.759*10^-2*G102+2.253*10^-4*POTENZ(G102,2)-2.654*10^-7*POTENZ(G102,3)+5.363*10^-8*POTENZ(G102,4))))*32/22.414</f>
        <v>7.74927708276551</v>
      </c>
      <c r="N102" s="120" t="n">
        <f aca="false">M102*31.25</f>
        <v>242.164908836422</v>
      </c>
    </row>
    <row collapsed="false" customFormat="false" customHeight="false" hidden="false" ht="12.75" outlineLevel="0" r="103">
      <c r="A103" s="119" t="n">
        <v>40402</v>
      </c>
      <c r="B103" s="0" t="s">
        <v>178</v>
      </c>
      <c r="C103" s="0" t="n">
        <v>13.704</v>
      </c>
      <c r="D103" s="0" t="n">
        <v>293.982</v>
      </c>
      <c r="E103" s="0" t="n">
        <v>28.94</v>
      </c>
      <c r="F103" s="0" t="n">
        <v>2923</v>
      </c>
      <c r="G103" s="0" t="n">
        <v>17.4</v>
      </c>
      <c r="I103" s="120" t="n">
        <f aca="false">(-((TAN(E103*PI()/180))/(TAN(($B$7+($B$14*(G103-$E$7)))*PI()/180))*($H$13+($B$15*(G103-$E$8)))+(TAN(E103*PI()/180))/(TAN(($B$7+($B$14*(G103-$E$7)))*PI()/180))*1/$B$16*($H$13+($B$15*(G103-$E$8)))-$B$13*1/$B$16*($H$13+($B$15*(G103-$E$8)))-($H$13+($B$15*(G103-$E$8)))+$B$13*($H$13+($B$15*(G103-$E$8))))+(WURZEL((POTENZ(((TAN(E103*PI()/180))/(TAN(($B$7+($B$14*(G103-$E$7)))*PI()/180))*($H$13+($B$15*(G103-$E$8)))+(TAN(E103*PI()/180))/(TAN(($B$7+($B$14*(G103-$E$7)))*PI()/180))*1/$B$16*($H$13+($B$15*(G103-$E$8)))-$B$13*1/$B$16*($H$13+($B$15*(G103-$E$8)))-($H$13+($B$15*(G103-$E$8)))+$B$13*($H$13+($B$15*(G103-$E$8)))),2))-4*((TAN(E103*PI()/180))/(TAN(($B$7+($B$14*(G103-$E$7)))*PI()/180))*1/$B$16*POTENZ(($H$13+($B$15*(G103-$E$8))),2))*((TAN(E103*PI()/180))/(TAN(($B$7+($B$14*(G103-$E$7)))*PI()/180))-1))))/(2*((TAN(E103*PI()/180))/(TAN(($B$7+($B$14*(G103-$E$7)))*PI()/180))*1/$B$16*POTENZ(($H$13+($B$15*(G103-$E$8))),2)))</f>
        <v>97.8489437840296</v>
      </c>
      <c r="J103" s="121" t="n">
        <f aca="false">I103*20.9/100</f>
        <v>20.4504292508622</v>
      </c>
      <c r="K103" s="82" t="n">
        <f aca="false">($B$9-EXP(52.57-6690.9/(273.15+G103)-4.681*LN(273.15+G103)))*I103/100*0.2095</f>
        <v>203.573759288661</v>
      </c>
      <c r="L103" s="82" t="n">
        <f aca="false">K103/1.33322</f>
        <v>152.69329839686</v>
      </c>
      <c r="M103" s="120" t="n">
        <f aca="false">(($B$9-EXP(52.57-6690.9/(273.15+G103)-4.681*LN(273.15+G103)))/1013)*I103/100*0.2095*((49-1.335*G103+0.02759*POTENZ(G103,2)-0.0003235*POTENZ(G103,3)+0.000001614*POTENZ(G103,4))-($J$16*(5.516*10^-1-1.759*10^-2*G103+2.253*10^-4*POTENZ(G103,2)-2.654*10^-7*POTENZ(G103,3)+5.363*10^-8*POTENZ(G103,4))))*32/22.414</f>
        <v>7.72167196831375</v>
      </c>
      <c r="N103" s="120" t="n">
        <f aca="false">M103*31.25</f>
        <v>241.302249009805</v>
      </c>
    </row>
    <row collapsed="false" customFormat="false" customHeight="false" hidden="false" ht="12.75" outlineLevel="0" r="104">
      <c r="A104" s="119" t="n">
        <v>40402</v>
      </c>
      <c r="B104" s="0" t="s">
        <v>179</v>
      </c>
      <c r="C104" s="0" t="n">
        <v>13.871</v>
      </c>
      <c r="D104" s="0" t="n">
        <v>293.72</v>
      </c>
      <c r="E104" s="0" t="n">
        <v>28.95</v>
      </c>
      <c r="F104" s="0" t="n">
        <v>2922</v>
      </c>
      <c r="G104" s="0" t="n">
        <v>17.4</v>
      </c>
      <c r="I104" s="120" t="n">
        <f aca="false">(-((TAN(E104*PI()/180))/(TAN(($B$7+($B$14*(G104-$E$7)))*PI()/180))*($H$13+($B$15*(G104-$E$8)))+(TAN(E104*PI()/180))/(TAN(($B$7+($B$14*(G104-$E$7)))*PI()/180))*1/$B$16*($H$13+($B$15*(G104-$E$8)))-$B$13*1/$B$16*($H$13+($B$15*(G104-$E$8)))-($H$13+($B$15*(G104-$E$8)))+$B$13*($H$13+($B$15*(G104-$E$8))))+(WURZEL((POTENZ(((TAN(E104*PI()/180))/(TAN(($B$7+($B$14*(G104-$E$7)))*PI()/180))*($H$13+($B$15*(G104-$E$8)))+(TAN(E104*PI()/180))/(TAN(($B$7+($B$14*(G104-$E$7)))*PI()/180))*1/$B$16*($H$13+($B$15*(G104-$E$8)))-$B$13*1/$B$16*($H$13+($B$15*(G104-$E$8)))-($H$13+($B$15*(G104-$E$8)))+$B$13*($H$13+($B$15*(G104-$E$8)))),2))-4*((TAN(E104*PI()/180))/(TAN(($B$7+($B$14*(G104-$E$7)))*PI()/180))*1/$B$16*POTENZ(($H$13+($B$15*(G104-$E$8))),2))*((TAN(E104*PI()/180))/(TAN(($B$7+($B$14*(G104-$E$7)))*PI()/180))-1))))/(2*((TAN(E104*PI()/180))/(TAN(($B$7+($B$14*(G104-$E$7)))*PI()/180))*1/$B$16*POTENZ(($H$13+($B$15*(G104-$E$8))),2)))</f>
        <v>97.7617172759426</v>
      </c>
      <c r="J104" s="121" t="n">
        <f aca="false">I104*20.9/100</f>
        <v>20.432198910672</v>
      </c>
      <c r="K104" s="82" t="n">
        <f aca="false">($B$9-EXP(52.57-6690.9/(273.15+G104)-4.681*LN(273.15+G104)))*I104/100*0.2095</f>
        <v>203.392285401727</v>
      </c>
      <c r="L104" s="82" t="n">
        <f aca="false">K104/1.33322</f>
        <v>152.557181411715</v>
      </c>
      <c r="M104" s="120" t="n">
        <f aca="false">(($B$9-EXP(52.57-6690.9/(273.15+G104)-4.681*LN(273.15+G104)))/1013)*I104/100*0.2095*((49-1.335*G104+0.02759*POTENZ(G104,2)-0.0003235*POTENZ(G104,3)+0.000001614*POTENZ(G104,4))-($J$16*(5.516*10^-1-1.759*10^-2*G104+2.253*10^-4*POTENZ(G104,2)-2.654*10^-7*POTENZ(G104,3)+5.363*10^-8*POTENZ(G104,4))))*32/22.414</f>
        <v>7.71478855745266</v>
      </c>
      <c r="N104" s="120" t="n">
        <f aca="false">M104*31.25</f>
        <v>241.087142420396</v>
      </c>
    </row>
    <row collapsed="false" customFormat="false" customHeight="false" hidden="false" ht="12.75" outlineLevel="0" r="105">
      <c r="A105" s="119" t="n">
        <v>40402</v>
      </c>
      <c r="B105" s="0" t="s">
        <v>180</v>
      </c>
      <c r="C105" s="0" t="n">
        <v>14.038</v>
      </c>
      <c r="D105" s="0" t="n">
        <v>295.033</v>
      </c>
      <c r="E105" s="0" t="n">
        <v>28.9</v>
      </c>
      <c r="F105" s="0" t="n">
        <v>2923</v>
      </c>
      <c r="G105" s="0" t="n">
        <v>17.4</v>
      </c>
      <c r="I105" s="120" t="n">
        <f aca="false">(-((TAN(E105*PI()/180))/(TAN(($B$7+($B$14*(G105-$E$7)))*PI()/180))*($H$13+($B$15*(G105-$E$8)))+(TAN(E105*PI()/180))/(TAN(($B$7+($B$14*(G105-$E$7)))*PI()/180))*1/$B$16*($H$13+($B$15*(G105-$E$8)))-$B$13*1/$B$16*($H$13+($B$15*(G105-$E$8)))-($H$13+($B$15*(G105-$E$8)))+$B$13*($H$13+($B$15*(G105-$E$8))))+(WURZEL((POTENZ(((TAN(E105*PI()/180))/(TAN(($B$7+($B$14*(G105-$E$7)))*PI()/180))*($H$13+($B$15*(G105-$E$8)))+(TAN(E105*PI()/180))/(TAN(($B$7+($B$14*(G105-$E$7)))*PI()/180))*1/$B$16*($H$13+($B$15*(G105-$E$8)))-$B$13*1/$B$16*($H$13+($B$15*(G105-$E$8)))-($H$13+($B$15*(G105-$E$8)))+$B$13*($H$13+($B$15*(G105-$E$8)))),2))-4*((TAN(E105*PI()/180))/(TAN(($B$7+($B$14*(G105-$E$7)))*PI()/180))*1/$B$16*POTENZ(($H$13+($B$15*(G105-$E$8))),2))*((TAN(E105*PI()/180))/(TAN(($B$7+($B$14*(G105-$E$7)))*PI()/180))-1))))/(2*((TAN(E105*PI()/180))/(TAN(($B$7+($B$14*(G105-$E$7)))*PI()/180))*1/$B$16*POTENZ(($H$13+($B$15*(G105-$E$8))),2)))</f>
        <v>98.1987554962115</v>
      </c>
      <c r="J105" s="121" t="n">
        <f aca="false">I105*20.9/100</f>
        <v>20.5235398987082</v>
      </c>
      <c r="K105" s="82" t="n">
        <f aca="false">($B$9-EXP(52.57-6690.9/(273.15+G105)-4.681*LN(273.15+G105)))*I105/100*0.2095</f>
        <v>204.30153909433</v>
      </c>
      <c r="L105" s="82" t="n">
        <f aca="false">K105/1.33322</f>
        <v>153.239179651018</v>
      </c>
      <c r="M105" s="120" t="n">
        <f aca="false">(($B$9-EXP(52.57-6690.9/(273.15+G105)-4.681*LN(273.15+G105)))/1013)*I105/100*0.2095*((49-1.335*G105+0.02759*POTENZ(G105,2)-0.0003235*POTENZ(G105,3)+0.000001614*POTENZ(G105,4))-($J$16*(5.516*10^-1-1.759*10^-2*G105+2.253*10^-4*POTENZ(G105,2)-2.654*10^-7*POTENZ(G105,3)+5.363*10^-8*POTENZ(G105,4))))*32/22.414</f>
        <v>7.74927708276551</v>
      </c>
      <c r="N105" s="120" t="n">
        <f aca="false">M105*31.25</f>
        <v>242.164908836422</v>
      </c>
    </row>
    <row collapsed="false" customFormat="false" customHeight="false" hidden="false" ht="12.75" outlineLevel="0" r="106">
      <c r="A106" s="119" t="n">
        <v>40402</v>
      </c>
      <c r="B106" s="0" t="s">
        <v>181</v>
      </c>
      <c r="C106" s="0" t="n">
        <v>14.205</v>
      </c>
      <c r="D106" s="0" t="n">
        <v>290.596</v>
      </c>
      <c r="E106" s="0" t="n">
        <v>29.07</v>
      </c>
      <c r="F106" s="0" t="n">
        <v>2922</v>
      </c>
      <c r="G106" s="0" t="n">
        <v>17.4</v>
      </c>
      <c r="I106" s="120" t="n">
        <f aca="false">(-((TAN(E106*PI()/180))/(TAN(($B$7+($B$14*(G106-$E$7)))*PI()/180))*($H$13+($B$15*(G106-$E$8)))+(TAN(E106*PI()/180))/(TAN(($B$7+($B$14*(G106-$E$7)))*PI()/180))*1/$B$16*($H$13+($B$15*(G106-$E$8)))-$B$13*1/$B$16*($H$13+($B$15*(G106-$E$8)))-($H$13+($B$15*(G106-$E$8)))+$B$13*($H$13+($B$15*(G106-$E$8))))+(WURZEL((POTENZ(((TAN(E106*PI()/180))/(TAN(($B$7+($B$14*(G106-$E$7)))*PI()/180))*($H$13+($B$15*(G106-$E$8)))+(TAN(E106*PI()/180))/(TAN(($B$7+($B$14*(G106-$E$7)))*PI()/180))*1/$B$16*($H$13+($B$15*(G106-$E$8)))-$B$13*1/$B$16*($H$13+($B$15*(G106-$E$8)))-($H$13+($B$15*(G106-$E$8)))+$B$13*($H$13+($B$15*(G106-$E$8)))),2))-4*((TAN(E106*PI()/180))/(TAN(($B$7+($B$14*(G106-$E$7)))*PI()/180))*1/$B$16*POTENZ(($H$13+($B$15*(G106-$E$8))),2))*((TAN(E106*PI()/180))/(TAN(($B$7+($B$14*(G106-$E$7)))*PI()/180))-1))))/(2*((TAN(E106*PI()/180))/(TAN(($B$7+($B$14*(G106-$E$7)))*PI()/180))*1/$B$16*POTENZ(($H$13+($B$15*(G106-$E$8))),2)))</f>
        <v>96.7220090482128</v>
      </c>
      <c r="J106" s="121" t="n">
        <f aca="false">I106*20.9/100</f>
        <v>20.2148998910765</v>
      </c>
      <c r="K106" s="82" t="n">
        <f aca="false">($B$9-EXP(52.57-6690.9/(273.15+G106)-4.681*LN(273.15+G106)))*I106/100*0.2095</f>
        <v>201.22918272226</v>
      </c>
      <c r="L106" s="82" t="n">
        <f aca="false">K106/1.33322</f>
        <v>150.934716492597</v>
      </c>
      <c r="M106" s="120" t="n">
        <f aca="false">(($B$9-EXP(52.57-6690.9/(273.15+G106)-4.681*LN(273.15+G106)))/1013)*I106/100*0.2095*((49-1.335*G106+0.02759*POTENZ(G106,2)-0.0003235*POTENZ(G106,3)+0.000001614*POTENZ(G106,4))-($J$16*(5.516*10^-1-1.759*10^-2*G106+2.253*10^-4*POTENZ(G106,2)-2.654*10^-7*POTENZ(G106,3)+5.363*10^-8*POTENZ(G106,4))))*32/22.414</f>
        <v>7.6327408054094</v>
      </c>
      <c r="N106" s="120" t="n">
        <f aca="false">M106*31.25</f>
        <v>238.523150169044</v>
      </c>
    </row>
    <row collapsed="false" customFormat="false" customHeight="false" hidden="false" ht="12.75" outlineLevel="0" r="107">
      <c r="A107" s="119" t="n">
        <v>40402</v>
      </c>
      <c r="B107" s="0" t="s">
        <v>182</v>
      </c>
      <c r="C107" s="0" t="n">
        <v>14.372</v>
      </c>
      <c r="D107" s="0" t="n">
        <v>292.674</v>
      </c>
      <c r="E107" s="0" t="n">
        <v>28.99</v>
      </c>
      <c r="F107" s="0" t="n">
        <v>2921</v>
      </c>
      <c r="G107" s="0" t="n">
        <v>17.4</v>
      </c>
      <c r="I107" s="120" t="n">
        <f aca="false">(-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+(WURZEL((POTENZ(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,2))-4*((TAN(E107*PI()/180))/(TAN(($B$7+($B$14*(G107-$E$7)))*PI()/180))*1/$B$16*POTENZ(($H$13+($B$15*(G107-$E$8))),2))*((TAN(E107*PI()/180))/(TAN(($B$7+($B$14*(G107-$E$7)))*PI()/180))-1))))/(2*((TAN(E107*PI()/180))/(TAN(($B$7+($B$14*(G107-$E$7)))*PI()/180))*1/$B$16*POTENZ(($H$13+($B$15*(G107-$E$8))),2)))</f>
        <v>97.4137132172942</v>
      </c>
      <c r="J107" s="121" t="n">
        <f aca="false">I107*20.9/100</f>
        <v>20.3594660624145</v>
      </c>
      <c r="K107" s="82" t="n">
        <f aca="false">($B$9-EXP(52.57-6690.9/(273.15+G107)-4.681*LN(273.15+G107)))*I107/100*0.2095</f>
        <v>202.668266401347</v>
      </c>
      <c r="L107" s="82" t="n">
        <f aca="false">K107/1.33322</f>
        <v>152.014121001295</v>
      </c>
      <c r="M107" s="120" t="n">
        <f aca="false">(($B$9-EXP(52.57-6690.9/(273.15+G107)-4.681*LN(273.15+G107)))/1013)*I107/100*0.2095*((49-1.335*G107+0.02759*POTENZ(G107,2)-0.0003235*POTENZ(G107,3)+0.000001614*POTENZ(G107,4))-($J$16*(5.516*10^-1-1.759*10^-2*G107+2.253*10^-4*POTENZ(G107,2)-2.654*10^-7*POTENZ(G107,3)+5.363*10^-8*POTENZ(G107,4))))*32/22.414</f>
        <v>7.68732609254904</v>
      </c>
      <c r="N107" s="120" t="n">
        <f aca="false">M107*31.25</f>
        <v>240.228940392157</v>
      </c>
    </row>
    <row collapsed="false" customFormat="false" customHeight="false" hidden="false" ht="12.75" outlineLevel="0" r="108">
      <c r="A108" s="119" t="n">
        <v>40402</v>
      </c>
      <c r="B108" s="0" t="s">
        <v>183</v>
      </c>
      <c r="C108" s="0" t="n">
        <v>14.539</v>
      </c>
      <c r="D108" s="0" t="n">
        <v>292.153</v>
      </c>
      <c r="E108" s="0" t="n">
        <v>29.01</v>
      </c>
      <c r="F108" s="0" t="n">
        <v>2920</v>
      </c>
      <c r="G108" s="0" t="n">
        <v>17.4</v>
      </c>
      <c r="I108" s="120" t="n">
        <f aca="false">(-((TAN(E108*PI()/180))/(TAN(($B$7+($B$14*(G108-$E$7)))*PI()/180))*($H$13+($B$15*(G108-$E$8)))+(TAN(E108*PI()/180))/(TAN(($B$7+($B$14*(G108-$E$7)))*PI()/180))*1/$B$16*($H$13+($B$15*(G108-$E$8)))-$B$13*1/$B$16*($H$13+($B$15*(G108-$E$8)))-($H$13+($B$15*(G108-$E$8)))+$B$13*($H$13+($B$15*(G108-$E$8))))+(WURZEL((POTENZ(((TAN(E108*PI()/180))/(TAN(($B$7+($B$14*(G108-$E$7)))*PI()/180))*($H$13+($B$15*(G108-$E$8)))+(TAN(E108*PI()/180))/(TAN(($B$7+($B$14*(G108-$E$7)))*PI()/180))*1/$B$16*($H$13+($B$15*(G108-$E$8)))-$B$13*1/$B$16*($H$13+($B$15*(G108-$E$8)))-($H$13+($B$15*(G108-$E$8)))+$B$13*($H$13+($B$15*(G108-$E$8)))),2))-4*((TAN(E108*PI()/180))/(TAN(($B$7+($B$14*(G108-$E$7)))*PI()/180))*1/$B$16*POTENZ(($H$13+($B$15*(G108-$E$8))),2))*((TAN(E108*PI()/180))/(TAN(($B$7+($B$14*(G108-$E$7)))*PI()/180))-1))))/(2*((TAN(E108*PI()/180))/(TAN(($B$7+($B$14*(G108-$E$7)))*PI()/180))*1/$B$16*POTENZ(($H$13+($B$15*(G108-$E$8))),2)))</f>
        <v>97.2402506500928</v>
      </c>
      <c r="J108" s="121" t="n">
        <f aca="false">I108*20.9/100</f>
        <v>20.3232123858694</v>
      </c>
      <c r="K108" s="82" t="n">
        <f aca="false">($B$9-EXP(52.57-6690.9/(273.15+G108)-4.681*LN(273.15+G108)))*I108/100*0.2095</f>
        <v>202.307379246765</v>
      </c>
      <c r="L108" s="82" t="n">
        <f aca="false">K108/1.33322</f>
        <v>151.743432626847</v>
      </c>
      <c r="M108" s="120" t="n">
        <f aca="false">(($B$9-EXP(52.57-6690.9/(273.15+G108)-4.681*LN(273.15+G108)))/1013)*I108/100*0.2095*((49-1.335*G108+0.02759*POTENZ(G108,2)-0.0003235*POTENZ(G108,3)+0.000001614*POTENZ(G108,4))-($J$16*(5.516*10^-1-1.759*10^-2*G108+2.253*10^-4*POTENZ(G108,2)-2.654*10^-7*POTENZ(G108,3)+5.363*10^-8*POTENZ(G108,4))))*32/22.414</f>
        <v>7.67363743132376</v>
      </c>
      <c r="N108" s="120" t="n">
        <f aca="false">M108*31.25</f>
        <v>239.801169728868</v>
      </c>
    </row>
    <row collapsed="false" customFormat="false" customHeight="false" hidden="false" ht="12.75" outlineLevel="0" r="109">
      <c r="A109" s="119" t="n">
        <v>40402</v>
      </c>
      <c r="B109" s="0" t="s">
        <v>184</v>
      </c>
      <c r="C109" s="0" t="n">
        <v>14.706</v>
      </c>
      <c r="D109" s="0" t="n">
        <v>292.413</v>
      </c>
      <c r="E109" s="0" t="n">
        <v>29</v>
      </c>
      <c r="F109" s="0" t="n">
        <v>2924</v>
      </c>
      <c r="G109" s="0" t="n">
        <v>17.4</v>
      </c>
      <c r="I109" s="120" t="n">
        <f aca="false">(-((TAN(E109*PI()/180))/(TAN(($B$7+($B$14*(G109-$E$7)))*PI()/180))*($H$13+($B$15*(G109-$E$8)))+(TAN(E109*PI()/180))/(TAN(($B$7+($B$14*(G109-$E$7)))*PI()/180))*1/$B$16*($H$13+($B$15*(G109-$E$8)))-$B$13*1/$B$16*($H$13+($B$15*(G109-$E$8)))-($H$13+($B$15*(G109-$E$8)))+$B$13*($H$13+($B$15*(G109-$E$8))))+(WURZEL((POTENZ(((TAN(E109*PI()/180))/(TAN(($B$7+($B$14*(G109-$E$7)))*PI()/180))*($H$13+($B$15*(G109-$E$8)))+(TAN(E109*PI()/180))/(TAN(($B$7+($B$14*(G109-$E$7)))*PI()/180))*1/$B$16*($H$13+($B$15*(G109-$E$8)))-$B$13*1/$B$16*($H$13+($B$15*(G109-$E$8)))-($H$13+($B$15*(G109-$E$8)))+$B$13*($H$13+($B$15*(G109-$E$8)))),2))-4*((TAN(E109*PI()/180))/(TAN(($B$7+($B$14*(G109-$E$7)))*PI()/180))*1/$B$16*POTENZ(($H$13+($B$15*(G109-$E$8))),2))*((TAN(E109*PI()/180))/(TAN(($B$7+($B$14*(G109-$E$7)))*PI()/180))-1))))/(2*((TAN(E109*PI()/180))/(TAN(($B$7+($B$14*(G109-$E$7)))*PI()/180))*1/$B$16*POTENZ(($H$13+($B$15*(G109-$E$8))),2)))</f>
        <v>97.3269370807818</v>
      </c>
      <c r="J109" s="121" t="n">
        <f aca="false">I109*20.9/100</f>
        <v>20.3413298498834</v>
      </c>
      <c r="K109" s="82" t="n">
        <f aca="false">($B$9-EXP(52.57-6690.9/(273.15+G109)-4.681*LN(273.15+G109)))*I109/100*0.2095</f>
        <v>202.487729508017</v>
      </c>
      <c r="L109" s="82" t="n">
        <f aca="false">K109/1.33322</f>
        <v>151.878706821093</v>
      </c>
      <c r="M109" s="120" t="n">
        <f aca="false">(($B$9-EXP(52.57-6690.9/(273.15+G109)-4.681*LN(273.15+G109)))/1013)*I109/100*0.2095*((49-1.335*G109+0.02759*POTENZ(G109,2)-0.0003235*POTENZ(G109,3)+0.000001614*POTENZ(G109,4))-($J$16*(5.516*10^-1-1.759*10^-2*G109+2.253*10^-4*POTENZ(G109,2)-2.654*10^-7*POTENZ(G109,3)+5.363*10^-8*POTENZ(G109,4))))*32/22.414</f>
        <v>7.68047822240436</v>
      </c>
      <c r="N109" s="120" t="n">
        <f aca="false">M109*31.25</f>
        <v>240.014944450136</v>
      </c>
    </row>
    <row collapsed="false" customFormat="false" customHeight="false" hidden="false" ht="12.75" outlineLevel="0" r="110">
      <c r="A110" s="119" t="n">
        <v>40402</v>
      </c>
      <c r="B110" s="0" t="s">
        <v>185</v>
      </c>
      <c r="C110" s="0" t="n">
        <v>14.873</v>
      </c>
      <c r="D110" s="0" t="n">
        <v>293.196</v>
      </c>
      <c r="E110" s="0" t="n">
        <v>28.97</v>
      </c>
      <c r="F110" s="0" t="n">
        <v>2924</v>
      </c>
      <c r="G110" s="0" t="n">
        <v>17.4</v>
      </c>
      <c r="I110" s="120" t="n">
        <f aca="false">(-((TAN(E110*PI()/180))/(TAN(($B$7+($B$14*(G110-$E$7)))*PI()/180))*($H$13+($B$15*(G110-$E$8)))+(TAN(E110*PI()/180))/(TAN(($B$7+($B$14*(G110-$E$7)))*PI()/180))*1/$B$16*($H$13+($B$15*(G110-$E$8)))-$B$13*1/$B$16*($H$13+($B$15*(G110-$E$8)))-($H$13+($B$15*(G110-$E$8)))+$B$13*($H$13+($B$15*(G110-$E$8))))+(WURZEL((POTENZ(((TAN(E110*PI()/180))/(TAN(($B$7+($B$14*(G110-$E$7)))*PI()/180))*($H$13+($B$15*(G110-$E$8)))+(TAN(E110*PI()/180))/(TAN(($B$7+($B$14*(G110-$E$7)))*PI()/180))*1/$B$16*($H$13+($B$15*(G110-$E$8)))-$B$13*1/$B$16*($H$13+($B$15*(G110-$E$8)))-($H$13+($B$15*(G110-$E$8)))+$B$13*($H$13+($B$15*(G110-$E$8)))),2))-4*((TAN(E110*PI()/180))/(TAN(($B$7+($B$14*(G110-$E$7)))*PI()/180))*1/$B$16*POTENZ(($H$13+($B$15*(G110-$E$8))),2))*((TAN(E110*PI()/180))/(TAN(($B$7+($B$14*(G110-$E$7)))*PI()/180))-1))))/(2*((TAN(E110*PI()/180))/(TAN(($B$7+($B$14*(G110-$E$7)))*PI()/180))*1/$B$16*POTENZ(($H$13+($B$15*(G110-$E$8))),2)))</f>
        <v>97.5875350982775</v>
      </c>
      <c r="J110" s="121" t="n">
        <f aca="false">I110*20.9/100</f>
        <v>20.39579483554</v>
      </c>
      <c r="K110" s="82" t="n">
        <f aca="false">($B$9-EXP(52.57-6690.9/(273.15+G110)-4.681*LN(273.15+G110)))*I110/100*0.2095</f>
        <v>203.029901104697</v>
      </c>
      <c r="L110" s="82" t="n">
        <f aca="false">K110/1.33322</f>
        <v>152.28537008498</v>
      </c>
      <c r="M110" s="120" t="n">
        <f aca="false">(($B$9-EXP(52.57-6690.9/(273.15+G110)-4.681*LN(273.15+G110)))/1013)*I110/100*0.2095*((49-1.335*G110+0.02759*POTENZ(G110,2)-0.0003235*POTENZ(G110,3)+0.000001614*POTENZ(G110,4))-($J$16*(5.516*10^-1-1.759*10^-2*G110+2.253*10^-4*POTENZ(G110,2)-2.654*10^-7*POTENZ(G110,3)+5.363*10^-8*POTENZ(G110,4))))*32/22.414</f>
        <v>7.70104310873708</v>
      </c>
      <c r="N110" s="120" t="n">
        <f aca="false">M110*31.25</f>
        <v>240.657597148034</v>
      </c>
    </row>
    <row collapsed="false" customFormat="false" customHeight="false" hidden="false" ht="12.75" outlineLevel="0" r="111">
      <c r="A111" s="119" t="n">
        <v>40402</v>
      </c>
      <c r="B111" s="0" t="s">
        <v>186</v>
      </c>
      <c r="C111" s="0" t="n">
        <v>15.039</v>
      </c>
      <c r="D111" s="0" t="n">
        <v>291.893</v>
      </c>
      <c r="E111" s="0" t="n">
        <v>29.02</v>
      </c>
      <c r="F111" s="0" t="n">
        <v>2927</v>
      </c>
      <c r="G111" s="0" t="n">
        <v>17.4</v>
      </c>
      <c r="I111" s="120" t="n">
        <f aca="false">(-((TAN(E111*PI()/180))/(TAN(($B$7+($B$14*(G111-$E$7)))*PI()/180))*($H$13+($B$15*(G111-$E$8)))+(TAN(E111*PI()/180))/(TAN(($B$7+($B$14*(G111-$E$7)))*PI()/180))*1/$B$16*($H$13+($B$15*(G111-$E$8)))-$B$13*1/$B$16*($H$13+($B$15*(G111-$E$8)))-($H$13+($B$15*(G111-$E$8)))+$B$13*($H$13+($B$15*(G111-$E$8))))+(WURZEL((POTENZ(((TAN(E111*PI()/180))/(TAN(($B$7+($B$14*(G111-$E$7)))*PI()/180))*($H$13+($B$15*(G111-$E$8)))+(TAN(E111*PI()/180))/(TAN(($B$7+($B$14*(G111-$E$7)))*PI()/180))*1/$B$16*($H$13+($B$15*(G111-$E$8)))-$B$13*1/$B$16*($H$13+($B$15*(G111-$E$8)))-($H$13+($B$15*(G111-$E$8)))+$B$13*($H$13+($B$15*(G111-$E$8)))),2))-4*((TAN(E111*PI()/180))/(TAN(($B$7+($B$14*(G111-$E$7)))*PI()/180))*1/$B$16*POTENZ(($H$13+($B$15*(G111-$E$8))),2))*((TAN(E111*PI()/180))/(TAN(($B$7+($B$14*(G111-$E$7)))*PI()/180))-1))))/(2*((TAN(E111*PI()/180))/(TAN(($B$7+($B$14*(G111-$E$7)))*PI()/180))*1/$B$16*POTENZ(($H$13+($B$15*(G111-$E$8))),2)))</f>
        <v>97.1536538028449</v>
      </c>
      <c r="J111" s="121" t="n">
        <f aca="false">I111*20.9/100</f>
        <v>20.3051136447946</v>
      </c>
      <c r="K111" s="82" t="n">
        <f aca="false">($B$9-EXP(52.57-6690.9/(273.15+G111)-4.681*LN(273.15+G111)))*I111/100*0.2095</f>
        <v>202.127215362976</v>
      </c>
      <c r="L111" s="82" t="n">
        <f aca="false">K111/1.33322</f>
        <v>151.608298227581</v>
      </c>
      <c r="M111" s="120" t="n">
        <f aca="false">(($B$9-EXP(52.57-6690.9/(273.15+G111)-4.681*LN(273.15+G111)))/1013)*I111/100*0.2095*((49-1.335*G111+0.02759*POTENZ(G111,2)-0.0003235*POTENZ(G111,3)+0.000001614*POTENZ(G111,4))-($J$16*(5.516*10^-1-1.759*10^-2*G111+2.253*10^-4*POTENZ(G111,2)-2.654*10^-7*POTENZ(G111,3)+5.363*10^-8*POTENZ(G111,4))))*32/22.414</f>
        <v>7.66680370964952</v>
      </c>
      <c r="N111" s="120" t="n">
        <f aca="false">M111*31.25</f>
        <v>239.587615926548</v>
      </c>
    </row>
    <row collapsed="false" customFormat="false" customHeight="false" hidden="false" ht="12.75" outlineLevel="0" r="112">
      <c r="A112" s="119" t="n">
        <v>40402</v>
      </c>
      <c r="B112" s="0" t="s">
        <v>187</v>
      </c>
      <c r="C112" s="0" t="n">
        <v>15.206</v>
      </c>
      <c r="D112" s="0" t="n">
        <v>288.535</v>
      </c>
      <c r="E112" s="0" t="n">
        <v>29.15</v>
      </c>
      <c r="F112" s="0" t="n">
        <v>2924</v>
      </c>
      <c r="G112" s="0" t="n">
        <v>17.4</v>
      </c>
      <c r="I112" s="120" t="n">
        <f aca="false">(-((TAN(E112*PI()/180))/(TAN(($B$7+($B$14*(G112-$E$7)))*PI()/180))*($H$13+($B$15*(G112-$E$8)))+(TAN(E112*PI()/180))/(TAN(($B$7+($B$14*(G112-$E$7)))*PI()/180))*1/$B$16*($H$13+($B$15*(G112-$E$8)))-$B$13*1/$B$16*($H$13+($B$15*(G112-$E$8)))-($H$13+($B$15*(G112-$E$8)))+$B$13*($H$13+($B$15*(G112-$E$8))))+(WURZEL((POTENZ(((TAN(E112*PI()/180))/(TAN(($B$7+($B$14*(G112-$E$7)))*PI()/180))*($H$13+($B$15*(G112-$E$8)))+(TAN(E112*PI()/180))/(TAN(($B$7+($B$14*(G112-$E$7)))*PI()/180))*1/$B$16*($H$13+($B$15*(G112-$E$8)))-$B$13*1/$B$16*($H$13+($B$15*(G112-$E$8)))-($H$13+($B$15*(G112-$E$8)))+$B$13*($H$13+($B$15*(G112-$E$8)))),2))-4*((TAN(E112*PI()/180))/(TAN(($B$7+($B$14*(G112-$E$7)))*PI()/180))*1/$B$16*POTENZ(($H$13+($B$15*(G112-$E$8))),2))*((TAN(E112*PI()/180))/(TAN(($B$7+($B$14*(G112-$E$7)))*PI()/180))-1))))/(2*((TAN(E112*PI()/180))/(TAN(($B$7+($B$14*(G112-$E$7)))*PI()/180))*1/$B$16*POTENZ(($H$13+($B$15*(G112-$E$8))),2)))</f>
        <v>96.035991544681</v>
      </c>
      <c r="J112" s="121" t="n">
        <f aca="false">I112*20.9/100</f>
        <v>20.0715222328383</v>
      </c>
      <c r="K112" s="82" t="n">
        <f aca="false">($B$9-EXP(52.57-6690.9/(273.15+G112)-4.681*LN(273.15+G112)))*I112/100*0.2095</f>
        <v>199.801930094576</v>
      </c>
      <c r="L112" s="82" t="n">
        <f aca="false">K112/1.33322</f>
        <v>149.864186026745</v>
      </c>
      <c r="M112" s="120" t="n">
        <f aca="false">(($B$9-EXP(52.57-6690.9/(273.15+G112)-4.681*LN(273.15+G112)))/1013)*I112/100*0.2095*((49-1.335*G112+0.02759*POTENZ(G112,2)-0.0003235*POTENZ(G112,3)+0.000001614*POTENZ(G112,4))-($J$16*(5.516*10^-1-1.759*10^-2*G112+2.253*10^-4*POTENZ(G112,2)-2.654*10^-7*POTENZ(G112,3)+5.363*10^-8*POTENZ(G112,4))))*32/22.414</f>
        <v>7.5786042769816</v>
      </c>
      <c r="N112" s="120" t="n">
        <f aca="false">M112*31.25</f>
        <v>236.831383655675</v>
      </c>
    </row>
    <row collapsed="false" customFormat="false" customHeight="false" hidden="false" ht="12.75" outlineLevel="0" r="113">
      <c r="A113" s="119" t="n">
        <v>40402</v>
      </c>
      <c r="B113" s="0" t="s">
        <v>188</v>
      </c>
      <c r="C113" s="0" t="n">
        <v>15.373</v>
      </c>
      <c r="D113" s="0" t="n">
        <v>289.563</v>
      </c>
      <c r="E113" s="0" t="n">
        <v>29.11</v>
      </c>
      <c r="F113" s="0" t="n">
        <v>2926</v>
      </c>
      <c r="G113" s="0" t="n">
        <v>17.4</v>
      </c>
      <c r="I113" s="120" t="n">
        <f aca="false">(-((TAN(E113*PI()/180))/(TAN(($B$7+($B$14*(G113-$E$7)))*PI()/180))*($H$13+($B$15*(G113-$E$8)))+(TAN(E113*PI()/180))/(TAN(($B$7+($B$14*(G113-$E$7)))*PI()/180))*1/$B$16*($H$13+($B$15*(G113-$E$8)))-$B$13*1/$B$16*($H$13+($B$15*(G113-$E$8)))-($H$13+($B$15*(G113-$E$8)))+$B$13*($H$13+($B$15*(G113-$E$8))))+(WURZEL((POTENZ(((TAN(E113*PI()/180))/(TAN(($B$7+($B$14*(G113-$E$7)))*PI()/180))*($H$13+($B$15*(G113-$E$8)))+(TAN(E113*PI()/180))/(TAN(($B$7+($B$14*(G113-$E$7)))*PI()/180))*1/$B$16*($H$13+($B$15*(G113-$E$8)))-$B$13*1/$B$16*($H$13+($B$15*(G113-$E$8)))-($H$13+($B$15*(G113-$E$8)))+$B$13*($H$13+($B$15*(G113-$E$8)))),2))-4*((TAN(E113*PI()/180))/(TAN(($B$7+($B$14*(G113-$E$7)))*PI()/180))*1/$B$16*POTENZ(($H$13+($B$15*(G113-$E$8))),2))*((TAN(E113*PI()/180))/(TAN(($B$7+($B$14*(G113-$E$7)))*PI()/180))-1))))/(2*((TAN(E113*PI()/180))/(TAN(($B$7+($B$14*(G113-$E$7)))*PI()/180))*1/$B$16*POTENZ(($H$13+($B$15*(G113-$E$8))),2)))</f>
        <v>96.3782933338389</v>
      </c>
      <c r="J113" s="121" t="n">
        <f aca="false">I113*20.9/100</f>
        <v>20.1430633067723</v>
      </c>
      <c r="K113" s="82" t="n">
        <f aca="false">($B$9-EXP(52.57-6690.9/(273.15+G113)-4.681*LN(273.15+G113)))*I113/100*0.2095</f>
        <v>200.514085579708</v>
      </c>
      <c r="L113" s="82" t="n">
        <f aca="false">K113/1.33322</f>
        <v>150.398348044365</v>
      </c>
      <c r="M113" s="120" t="n">
        <f aca="false">(($B$9-EXP(52.57-6690.9/(273.15+G113)-4.681*LN(273.15+G113)))/1013)*I113/100*0.2095*((49-1.335*G113+0.02759*POTENZ(G113,2)-0.0003235*POTENZ(G113,3)+0.000001614*POTENZ(G113,4))-($J$16*(5.516*10^-1-1.759*10^-2*G113+2.253*10^-4*POTENZ(G113,2)-2.654*10^-7*POTENZ(G113,3)+5.363*10^-8*POTENZ(G113,4))))*32/22.414</f>
        <v>7.60561675180073</v>
      </c>
      <c r="N113" s="120" t="n">
        <f aca="false">M113*31.25</f>
        <v>237.675523493773</v>
      </c>
    </row>
    <row collapsed="false" customFormat="false" customHeight="false" hidden="false" ht="12.75" outlineLevel="0" r="114">
      <c r="A114" s="119" t="n">
        <v>40402</v>
      </c>
      <c r="B114" s="0" t="s">
        <v>189</v>
      </c>
      <c r="C114" s="0" t="n">
        <v>15.54</v>
      </c>
      <c r="D114" s="0" t="n">
        <v>292.413</v>
      </c>
      <c r="E114" s="0" t="n">
        <v>29</v>
      </c>
      <c r="F114" s="0" t="n">
        <v>2924</v>
      </c>
      <c r="G114" s="0" t="n">
        <v>17.4</v>
      </c>
      <c r="I114" s="120" t="n">
        <f aca="false">(-((TAN(E114*PI()/180))/(TAN(($B$7+($B$14*(G114-$E$7)))*PI()/180))*($H$13+($B$15*(G114-$E$8)))+(TAN(E114*PI()/180))/(TAN(($B$7+($B$14*(G114-$E$7)))*PI()/180))*1/$B$16*($H$13+($B$15*(G114-$E$8)))-$B$13*1/$B$16*($H$13+($B$15*(G114-$E$8)))-($H$13+($B$15*(G114-$E$8)))+$B$13*($H$13+($B$15*(G114-$E$8))))+(WURZEL((POTENZ(((TAN(E114*PI()/180))/(TAN(($B$7+($B$14*(G114-$E$7)))*PI()/180))*($H$13+($B$15*(G114-$E$8)))+(TAN(E114*PI()/180))/(TAN(($B$7+($B$14*(G114-$E$7)))*PI()/180))*1/$B$16*($H$13+($B$15*(G114-$E$8)))-$B$13*1/$B$16*($H$13+($B$15*(G114-$E$8)))-($H$13+($B$15*(G114-$E$8)))+$B$13*($H$13+($B$15*(G114-$E$8)))),2))-4*((TAN(E114*PI()/180))/(TAN(($B$7+($B$14*(G114-$E$7)))*PI()/180))*1/$B$16*POTENZ(($H$13+($B$15*(G114-$E$8))),2))*((TAN(E114*PI()/180))/(TAN(($B$7+($B$14*(G114-$E$7)))*PI()/180))-1))))/(2*((TAN(E114*PI()/180))/(TAN(($B$7+($B$14*(G114-$E$7)))*PI()/180))*1/$B$16*POTENZ(($H$13+($B$15*(G114-$E$8))),2)))</f>
        <v>97.3269370807818</v>
      </c>
      <c r="J114" s="121" t="n">
        <f aca="false">I114*20.9/100</f>
        <v>20.3413298498834</v>
      </c>
      <c r="K114" s="82" t="n">
        <f aca="false">($B$9-EXP(52.57-6690.9/(273.15+G114)-4.681*LN(273.15+G114)))*I114/100*0.2095</f>
        <v>202.487729508017</v>
      </c>
      <c r="L114" s="82" t="n">
        <f aca="false">K114/1.33322</f>
        <v>151.878706821093</v>
      </c>
      <c r="M114" s="120" t="n">
        <f aca="false">(($B$9-EXP(52.57-6690.9/(273.15+G114)-4.681*LN(273.15+G114)))/1013)*I114/100*0.2095*((49-1.335*G114+0.02759*POTENZ(G114,2)-0.0003235*POTENZ(G114,3)+0.000001614*POTENZ(G114,4))-($J$16*(5.516*10^-1-1.759*10^-2*G114+2.253*10^-4*POTENZ(G114,2)-2.654*10^-7*POTENZ(G114,3)+5.363*10^-8*POTENZ(G114,4))))*32/22.414</f>
        <v>7.68047822240436</v>
      </c>
      <c r="N114" s="120" t="n">
        <f aca="false">M114*31.25</f>
        <v>240.014944450136</v>
      </c>
    </row>
    <row collapsed="false" customFormat="false" customHeight="false" hidden="false" ht="12.75" outlineLevel="0" r="115">
      <c r="A115" s="119" t="n">
        <v>40402</v>
      </c>
      <c r="B115" s="0" t="s">
        <v>190</v>
      </c>
      <c r="C115" s="0" t="n">
        <v>15.707</v>
      </c>
      <c r="D115" s="0" t="n">
        <v>290.855</v>
      </c>
      <c r="E115" s="0" t="n">
        <v>29.06</v>
      </c>
      <c r="F115" s="0" t="n">
        <v>2926</v>
      </c>
      <c r="G115" s="0" t="n">
        <v>17.4</v>
      </c>
      <c r="I115" s="120" t="n">
        <f aca="false">(-((TAN(E115*PI()/180))/(TAN(($B$7+($B$14*(G115-$E$7)))*PI()/180))*($H$13+($B$15*(G115-$E$8)))+(TAN(E115*PI()/180))/(TAN(($B$7+($B$14*(G115-$E$7)))*PI()/180))*1/$B$16*($H$13+($B$15*(G115-$E$8)))-$B$13*1/$B$16*($H$13+($B$15*(G115-$E$8)))-($H$13+($B$15*(G115-$E$8)))+$B$13*($H$13+($B$15*(G115-$E$8))))+(WURZEL((POTENZ(((TAN(E115*PI()/180))/(TAN(($B$7+($B$14*(G115-$E$7)))*PI()/180))*($H$13+($B$15*(G115-$E$8)))+(TAN(E115*PI()/180))/(TAN(($B$7+($B$14*(G115-$E$7)))*PI()/180))*1/$B$16*($H$13+($B$15*(G115-$E$8)))-$B$13*1/$B$16*($H$13+($B$15*(G115-$E$8)))-($H$13+($B$15*(G115-$E$8)))+$B$13*($H$13+($B$15*(G115-$E$8)))),2))-4*((TAN(E115*PI()/180))/(TAN(($B$7+($B$14*(G115-$E$7)))*PI()/180))*1/$B$16*POTENZ(($H$13+($B$15*(G115-$E$8))),2))*((TAN(E115*PI()/180))/(TAN(($B$7+($B$14*(G115-$E$7)))*PI()/180))-1))))/(2*((TAN(E115*PI()/180))/(TAN(($B$7+($B$14*(G115-$E$7)))*PI()/180))*1/$B$16*POTENZ(($H$13+($B$15*(G115-$E$8))),2)))</f>
        <v>96.8081598073053</v>
      </c>
      <c r="J115" s="121" t="n">
        <f aca="false">I115*20.9/100</f>
        <v>20.2329053997268</v>
      </c>
      <c r="K115" s="82" t="n">
        <f aca="false">($B$9-EXP(52.57-6690.9/(273.15+G115)-4.681*LN(273.15+G115)))*I115/100*0.2095</f>
        <v>201.408418524056</v>
      </c>
      <c r="L115" s="82" t="n">
        <f aca="false">K115/1.33322</f>
        <v>151.069154771197</v>
      </c>
      <c r="M115" s="120" t="n">
        <f aca="false">(($B$9-EXP(52.57-6690.9/(273.15+G115)-4.681*LN(273.15+G115)))/1013)*I115/100*0.2095*((49-1.335*G115+0.02759*POTENZ(G115,2)-0.0003235*POTENZ(G115,3)+0.000001614*POTENZ(G115,4))-($J$16*(5.516*10^-1-1.759*10^-2*G115+2.253*10^-4*POTENZ(G115,2)-2.654*10^-7*POTENZ(G115,3)+5.363*10^-8*POTENZ(G115,4))))*32/22.414</f>
        <v>7.63953932438986</v>
      </c>
      <c r="N115" s="120" t="n">
        <f aca="false">M115*31.25</f>
        <v>238.735603887183</v>
      </c>
    </row>
    <row collapsed="false" customFormat="false" customHeight="false" hidden="false" ht="12.75" outlineLevel="0" r="116">
      <c r="A116" s="119" t="n">
        <v>40402</v>
      </c>
      <c r="B116" s="0" t="s">
        <v>191</v>
      </c>
      <c r="C116" s="0" t="n">
        <v>15.874</v>
      </c>
      <c r="D116" s="0" t="n">
        <v>293.982</v>
      </c>
      <c r="E116" s="0" t="n">
        <v>28.94</v>
      </c>
      <c r="F116" s="0" t="n">
        <v>2920</v>
      </c>
      <c r="G116" s="0" t="n">
        <v>17.4</v>
      </c>
      <c r="I116" s="120" t="n">
        <f aca="false">(-((TAN(E116*PI()/180))/(TAN(($B$7+($B$14*(G116-$E$7)))*PI()/180))*($H$13+($B$15*(G116-$E$8)))+(TAN(E116*PI()/180))/(TAN(($B$7+($B$14*(G116-$E$7)))*PI()/180))*1/$B$16*($H$13+($B$15*(G116-$E$8)))-$B$13*1/$B$16*($H$13+($B$15*(G116-$E$8)))-($H$13+($B$15*(G116-$E$8)))+$B$13*($H$13+($B$15*(G116-$E$8))))+(WURZEL((POTENZ(((TAN(E116*PI()/180))/(TAN(($B$7+($B$14*(G116-$E$7)))*PI()/180))*($H$13+($B$15*(G116-$E$8)))+(TAN(E116*PI()/180))/(TAN(($B$7+($B$14*(G116-$E$7)))*PI()/180))*1/$B$16*($H$13+($B$15*(G116-$E$8)))-$B$13*1/$B$16*($H$13+($B$15*(G116-$E$8)))-($H$13+($B$15*(G116-$E$8)))+$B$13*($H$13+($B$15*(G116-$E$8)))),2))-4*((TAN(E116*PI()/180))/(TAN(($B$7+($B$14*(G116-$E$7)))*PI()/180))*1/$B$16*POTENZ(($H$13+($B$15*(G116-$E$8))),2))*((TAN(E116*PI()/180))/(TAN(($B$7+($B$14*(G116-$E$7)))*PI()/180))-1))))/(2*((TAN(E116*PI()/180))/(TAN(($B$7+($B$14*(G116-$E$7)))*PI()/180))*1/$B$16*POTENZ(($H$13+($B$15*(G116-$E$8))),2)))</f>
        <v>97.8489437840296</v>
      </c>
      <c r="J116" s="121" t="n">
        <f aca="false">I116*20.9/100</f>
        <v>20.4504292508622</v>
      </c>
      <c r="K116" s="82" t="n">
        <f aca="false">($B$9-EXP(52.57-6690.9/(273.15+G116)-4.681*LN(273.15+G116)))*I116/100*0.2095</f>
        <v>203.573759288661</v>
      </c>
      <c r="L116" s="82" t="n">
        <f aca="false">K116/1.33322</f>
        <v>152.69329839686</v>
      </c>
      <c r="M116" s="120" t="n">
        <f aca="false">(($B$9-EXP(52.57-6690.9/(273.15+G116)-4.681*LN(273.15+G116)))/1013)*I116/100*0.2095*((49-1.335*G116+0.02759*POTENZ(G116,2)-0.0003235*POTENZ(G116,3)+0.000001614*POTENZ(G116,4))-($J$16*(5.516*10^-1-1.759*10^-2*G116+2.253*10^-4*POTENZ(G116,2)-2.654*10^-7*POTENZ(G116,3)+5.363*10^-8*POTENZ(G116,4))))*32/22.414</f>
        <v>7.72167196831375</v>
      </c>
      <c r="N116" s="120" t="n">
        <f aca="false">M116*31.25</f>
        <v>241.302249009805</v>
      </c>
    </row>
    <row collapsed="false" customFormat="false" customHeight="false" hidden="false" ht="12.75" outlineLevel="0" r="117">
      <c r="A117" s="119" t="n">
        <v>40402</v>
      </c>
      <c r="B117" s="0" t="s">
        <v>192</v>
      </c>
      <c r="C117" s="0" t="n">
        <v>16.041</v>
      </c>
      <c r="D117" s="0" t="n">
        <v>290.337</v>
      </c>
      <c r="E117" s="0" t="n">
        <v>29.08</v>
      </c>
      <c r="F117" s="0" t="n">
        <v>2925</v>
      </c>
      <c r="G117" s="0" t="n">
        <v>17.4</v>
      </c>
      <c r="I117" s="120" t="n">
        <f aca="false">(-((TAN(E117*PI()/180))/(TAN(($B$7+($B$14*(G117-$E$7)))*PI()/180))*($H$13+($B$15*(G117-$E$8)))+(TAN(E117*PI()/180))/(TAN(($B$7+($B$14*(G117-$E$7)))*PI()/180))*1/$B$16*($H$13+($B$15*(G117-$E$8)))-$B$13*1/$B$16*($H$13+($B$15*(G117-$E$8)))-($H$13+($B$15*(G117-$E$8)))+$B$13*($H$13+($B$15*(G117-$E$8))))+(WURZEL((POTENZ(((TAN(E117*PI()/180))/(TAN(($B$7+($B$14*(G117-$E$7)))*PI()/180))*($H$13+($B$15*(G117-$E$8)))+(TAN(E117*PI()/180))/(TAN(($B$7+($B$14*(G117-$E$7)))*PI()/180))*1/$B$16*($H$13+($B$15*(G117-$E$8)))-$B$13*1/$B$16*($H$13+($B$15*(G117-$E$8)))-($H$13+($B$15*(G117-$E$8)))+$B$13*($H$13+($B$15*(G117-$E$8)))),2))-4*((TAN(E117*PI()/180))/(TAN(($B$7+($B$14*(G117-$E$7)))*PI()/180))*1/$B$16*POTENZ(($H$13+($B$15*(G117-$E$8))),2))*((TAN(E117*PI()/180))/(TAN(($B$7+($B$14*(G117-$E$7)))*PI()/180))-1))))/(2*((TAN(E117*PI()/180))/(TAN(($B$7+($B$14*(G117-$E$7)))*PI()/180))*1/$B$16*POTENZ(($H$13+($B$15*(G117-$E$8))),2)))</f>
        <v>96.6359471422748</v>
      </c>
      <c r="J117" s="121" t="n">
        <f aca="false">I117*20.9/100</f>
        <v>20.1969129527354</v>
      </c>
      <c r="K117" s="82" t="n">
        <f aca="false">($B$9-EXP(52.57-6690.9/(273.15+G117)-4.681*LN(273.15+G117)))*I117/100*0.2095</f>
        <v>201.050131778572</v>
      </c>
      <c r="L117" s="82" t="n">
        <f aca="false">K117/1.33322</f>
        <v>150.800416869363</v>
      </c>
      <c r="M117" s="120" t="n">
        <f aca="false">(($B$9-EXP(52.57-6690.9/(273.15+G117)-4.681*LN(273.15+G117)))/1013)*I117/100*0.2095*((49-1.335*G117+0.02759*POTENZ(G117,2)-0.0003235*POTENZ(G117,3)+0.000001614*POTENZ(G117,4))-($J$16*(5.516*10^-1-1.759*10^-2*G117+2.253*10^-4*POTENZ(G117,2)-2.654*10^-7*POTENZ(G117,3)+5.363*10^-8*POTENZ(G117,4))))*32/22.414</f>
        <v>7.62594929820532</v>
      </c>
      <c r="N117" s="120" t="n">
        <f aca="false">M117*31.25</f>
        <v>238.310915568916</v>
      </c>
    </row>
    <row collapsed="false" customFormat="false" customHeight="false" hidden="false" ht="12.75" outlineLevel="0" r="118">
      <c r="A118" s="119" t="n">
        <v>40402</v>
      </c>
      <c r="B118" s="0" t="s">
        <v>193</v>
      </c>
      <c r="C118" s="0" t="n">
        <v>16.208</v>
      </c>
      <c r="D118" s="0" t="n">
        <v>292.153</v>
      </c>
      <c r="E118" s="0" t="n">
        <v>29.01</v>
      </c>
      <c r="F118" s="0" t="n">
        <v>2926</v>
      </c>
      <c r="G118" s="0" t="n">
        <v>17.4</v>
      </c>
      <c r="I118" s="120" t="n">
        <f aca="false">(-((TAN(E118*PI()/180))/(TAN(($B$7+($B$14*(G118-$E$7)))*PI()/180))*($H$13+($B$15*(G118-$E$8)))+(TAN(E118*PI()/180))/(TAN(($B$7+($B$14*(G118-$E$7)))*PI()/180))*1/$B$16*($H$13+($B$15*(G118-$E$8)))-$B$13*1/$B$16*($H$13+($B$15*(G118-$E$8)))-($H$13+($B$15*(G118-$E$8)))+$B$13*($H$13+($B$15*(G118-$E$8))))+(WURZEL((POTENZ(((TAN(E118*PI()/180))/(TAN(($B$7+($B$14*(G118-$E$7)))*PI()/180))*($H$13+($B$15*(G118-$E$8)))+(TAN(E118*PI()/180))/(TAN(($B$7+($B$14*(G118-$E$7)))*PI()/180))*1/$B$16*($H$13+($B$15*(G118-$E$8)))-$B$13*1/$B$16*($H$13+($B$15*(G118-$E$8)))-($H$13+($B$15*(G118-$E$8)))+$B$13*($H$13+($B$15*(G118-$E$8)))),2))-4*((TAN(E118*PI()/180))/(TAN(($B$7+($B$14*(G118-$E$7)))*PI()/180))*1/$B$16*POTENZ(($H$13+($B$15*(G118-$E$8))),2))*((TAN(E118*PI()/180))/(TAN(($B$7+($B$14*(G118-$E$7)))*PI()/180))-1))))/(2*((TAN(E118*PI()/180))/(TAN(($B$7+($B$14*(G118-$E$7)))*PI()/180))*1/$B$16*POTENZ(($H$13+($B$15*(G118-$E$8))),2)))</f>
        <v>97.2402506500928</v>
      </c>
      <c r="J118" s="121" t="n">
        <f aca="false">I118*20.9/100</f>
        <v>20.3232123858694</v>
      </c>
      <c r="K118" s="82" t="n">
        <f aca="false">($B$9-EXP(52.57-6690.9/(273.15+G118)-4.681*LN(273.15+G118)))*I118/100*0.2095</f>
        <v>202.307379246765</v>
      </c>
      <c r="L118" s="82" t="n">
        <f aca="false">K118/1.33322</f>
        <v>151.743432626847</v>
      </c>
      <c r="M118" s="120" t="n">
        <f aca="false">(($B$9-EXP(52.57-6690.9/(273.15+G118)-4.681*LN(273.15+G118)))/1013)*I118/100*0.2095*((49-1.335*G118+0.02759*POTENZ(G118,2)-0.0003235*POTENZ(G118,3)+0.000001614*POTENZ(G118,4))-($J$16*(5.516*10^-1-1.759*10^-2*G118+2.253*10^-4*POTENZ(G118,2)-2.654*10^-7*POTENZ(G118,3)+5.363*10^-8*POTENZ(G118,4))))*32/22.414</f>
        <v>7.67363743132376</v>
      </c>
      <c r="N118" s="120" t="n">
        <f aca="false">M118*31.25</f>
        <v>239.801169728868</v>
      </c>
    </row>
    <row collapsed="false" customFormat="false" customHeight="false" hidden="false" ht="12.75" outlineLevel="0" r="119">
      <c r="A119" s="119" t="n">
        <v>40402</v>
      </c>
      <c r="B119" s="0" t="s">
        <v>194</v>
      </c>
      <c r="C119" s="0" t="n">
        <v>16.375</v>
      </c>
      <c r="D119" s="0" t="n">
        <v>291.114</v>
      </c>
      <c r="E119" s="0" t="n">
        <v>29.05</v>
      </c>
      <c r="F119" s="0" t="n">
        <v>2919</v>
      </c>
      <c r="G119" s="0" t="n">
        <v>17.4</v>
      </c>
      <c r="I119" s="120" t="n">
        <f aca="false">(-((TAN(E119*PI()/180))/(TAN(($B$7+($B$14*(G119-$E$7)))*PI()/180))*($H$13+($B$15*(G119-$E$8)))+(TAN(E119*PI()/180))/(TAN(($B$7+($B$14*(G119-$E$7)))*PI()/180))*1/$B$16*($H$13+($B$15*(G119-$E$8)))-$B$13*1/$B$16*($H$13+($B$15*(G119-$E$8)))-($H$13+($B$15*(G119-$E$8)))+$B$13*($H$13+($B$15*(G119-$E$8))))+(WURZEL((POTENZ(((TAN(E119*PI()/180))/(TAN(($B$7+($B$14*(G119-$E$7)))*PI()/180))*($H$13+($B$15*(G119-$E$8)))+(TAN(E119*PI()/180))/(TAN(($B$7+($B$14*(G119-$E$7)))*PI()/180))*1/$B$16*($H$13+($B$15*(G119-$E$8)))-$B$13*1/$B$16*($H$13+($B$15*(G119-$E$8)))-($H$13+($B$15*(G119-$E$8)))+$B$13*($H$13+($B$15*(G119-$E$8)))),2))-4*((TAN(E119*PI()/180))/(TAN(($B$7+($B$14*(G119-$E$7)))*PI()/180))*1/$B$16*POTENZ(($H$13+($B$15*(G119-$E$8))),2))*((TAN(E119*PI()/180))/(TAN(($B$7+($B$14*(G119-$E$7)))*PI()/180))-1))))/(2*((TAN(E119*PI()/180))/(TAN(($B$7+($B$14*(G119-$E$7)))*PI()/180))*1/$B$16*POTENZ(($H$13+($B$15*(G119-$E$8))),2)))</f>
        <v>96.894399540791</v>
      </c>
      <c r="J119" s="121" t="n">
        <f aca="false">I119*20.9/100</f>
        <v>20.2509295040253</v>
      </c>
      <c r="K119" s="82" t="n">
        <f aca="false">($B$9-EXP(52.57-6690.9/(273.15+G119)-4.681*LN(273.15+G119)))*I119/100*0.2095</f>
        <v>201.587839436196</v>
      </c>
      <c r="L119" s="82" t="n">
        <f aca="false">K119/1.33322</f>
        <v>151.203731894358</v>
      </c>
      <c r="M119" s="120" t="n">
        <f aca="false">(($B$9-EXP(52.57-6690.9/(273.15+G119)-4.681*LN(273.15+G119)))/1013)*I119/100*0.2095*((49-1.335*G119+0.02759*POTENZ(G119,2)-0.0003235*POTENZ(G119,3)+0.000001614*POTENZ(G119,4))-($J$16*(5.516*10^-1-1.759*10^-2*G119+2.253*10^-4*POTENZ(G119,2)-2.654*10^-7*POTENZ(G119,3)+5.363*10^-8*POTENZ(G119,4))))*32/22.414</f>
        <v>7.64634486471415</v>
      </c>
      <c r="N119" s="120" t="n">
        <f aca="false">M119*31.25</f>
        <v>238.948277022317</v>
      </c>
    </row>
    <row collapsed="false" customFormat="false" customHeight="false" hidden="false" ht="12.75" outlineLevel="0" r="120">
      <c r="A120" s="119" t="n">
        <v>40402</v>
      </c>
      <c r="B120" s="0" t="s">
        <v>195</v>
      </c>
      <c r="C120" s="0" t="n">
        <v>16.541</v>
      </c>
      <c r="D120" s="0" t="n">
        <v>295.033</v>
      </c>
      <c r="E120" s="0" t="n">
        <v>28.9</v>
      </c>
      <c r="F120" s="0" t="n">
        <v>2916</v>
      </c>
      <c r="G120" s="0" t="n">
        <v>17.4</v>
      </c>
      <c r="I120" s="120" t="n">
        <f aca="false">(-((TAN(E120*PI()/180))/(TAN(($B$7+($B$14*(G120-$E$7)))*PI()/180))*($H$13+($B$15*(G120-$E$8)))+(TAN(E120*PI()/180))/(TAN(($B$7+($B$14*(G120-$E$7)))*PI()/180))*1/$B$16*($H$13+($B$15*(G120-$E$8)))-$B$13*1/$B$16*($H$13+($B$15*(G120-$E$8)))-($H$13+($B$15*(G120-$E$8)))+$B$13*($H$13+($B$15*(G120-$E$8))))+(WURZEL((POTENZ(((TAN(E120*PI()/180))/(TAN(($B$7+($B$14*(G120-$E$7)))*PI()/180))*($H$13+($B$15*(G120-$E$8)))+(TAN(E120*PI()/180))/(TAN(($B$7+($B$14*(G120-$E$7)))*PI()/180))*1/$B$16*($H$13+($B$15*(G120-$E$8)))-$B$13*1/$B$16*($H$13+($B$15*(G120-$E$8)))-($H$13+($B$15*(G120-$E$8)))+$B$13*($H$13+($B$15*(G120-$E$8)))),2))-4*((TAN(E120*PI()/180))/(TAN(($B$7+($B$14*(G120-$E$7)))*PI()/180))*1/$B$16*POTENZ(($H$13+($B$15*(G120-$E$8))),2))*((TAN(E120*PI()/180))/(TAN(($B$7+($B$14*(G120-$E$7)))*PI()/180))-1))))/(2*((TAN(E120*PI()/180))/(TAN(($B$7+($B$14*(G120-$E$7)))*PI()/180))*1/$B$16*POTENZ(($H$13+($B$15*(G120-$E$8))),2)))</f>
        <v>98.1987554962115</v>
      </c>
      <c r="J120" s="121" t="n">
        <f aca="false">I120*20.9/100</f>
        <v>20.5235398987082</v>
      </c>
      <c r="K120" s="82" t="n">
        <f aca="false">($B$9-EXP(52.57-6690.9/(273.15+G120)-4.681*LN(273.15+G120)))*I120/100*0.2095</f>
        <v>204.30153909433</v>
      </c>
      <c r="L120" s="82" t="n">
        <f aca="false">K120/1.33322</f>
        <v>153.239179651018</v>
      </c>
      <c r="M120" s="120" t="n">
        <f aca="false">(($B$9-EXP(52.57-6690.9/(273.15+G120)-4.681*LN(273.15+G120)))/1013)*I120/100*0.2095*((49-1.335*G120+0.02759*POTENZ(G120,2)-0.0003235*POTENZ(G120,3)+0.000001614*POTENZ(G120,4))-($J$16*(5.516*10^-1-1.759*10^-2*G120+2.253*10^-4*POTENZ(G120,2)-2.654*10^-7*POTENZ(G120,3)+5.363*10^-8*POTENZ(G120,4))))*32/22.414</f>
        <v>7.74927708276551</v>
      </c>
      <c r="N120" s="120" t="n">
        <f aca="false">M120*31.25</f>
        <v>242.164908836422</v>
      </c>
    </row>
    <row collapsed="false" customFormat="false" customHeight="false" hidden="false" ht="12.75" outlineLevel="0" r="121">
      <c r="A121" s="119" t="n">
        <v>40402</v>
      </c>
      <c r="B121" s="0" t="s">
        <v>196</v>
      </c>
      <c r="C121" s="0" t="n">
        <v>16.708</v>
      </c>
      <c r="D121" s="0" t="n">
        <v>295.296</v>
      </c>
      <c r="E121" s="0" t="n">
        <v>28.89</v>
      </c>
      <c r="F121" s="0" t="n">
        <v>2914</v>
      </c>
      <c r="G121" s="0" t="n">
        <v>17.4</v>
      </c>
      <c r="I121" s="120" t="n">
        <f aca="false">(-((TAN(E121*PI()/180))/(TAN(($B$7+($B$14*(G121-$E$7)))*PI()/180))*($H$13+($B$15*(G121-$E$8)))+(TAN(E121*PI()/180))/(TAN(($B$7+($B$14*(G121-$E$7)))*PI()/180))*1/$B$16*($H$13+($B$15*(G121-$E$8)))-$B$13*1/$B$16*($H$13+($B$15*(G121-$E$8)))-($H$13+($B$15*(G121-$E$8)))+$B$13*($H$13+($B$15*(G121-$E$8))))+(WURZEL((POTENZ(((TAN(E121*PI()/180))/(TAN(($B$7+($B$14*(G121-$E$7)))*PI()/180))*($H$13+($B$15*(G121-$E$8)))+(TAN(E121*PI()/180))/(TAN(($B$7+($B$14*(G121-$E$7)))*PI()/180))*1/$B$16*($H$13+($B$15*(G121-$E$8)))-$B$13*1/$B$16*($H$13+($B$15*(G121-$E$8)))-($H$13+($B$15*(G121-$E$8)))+$B$13*($H$13+($B$15*(G121-$E$8)))),2))-4*((TAN(E121*PI()/180))/(TAN(($B$7+($B$14*(G121-$E$7)))*PI()/180))*1/$B$16*POTENZ(($H$13+($B$15*(G121-$E$8))),2))*((TAN(E121*PI()/180))/(TAN(($B$7+($B$14*(G121-$E$7)))*PI()/180))-1))))/(2*((TAN(E121*PI()/180))/(TAN(($B$7+($B$14*(G121-$E$7)))*PI()/180))*1/$B$16*POTENZ(($H$13+($B$15*(G121-$E$8))),2)))</f>
        <v>98.2864354643274</v>
      </c>
      <c r="J121" s="121" t="n">
        <f aca="false">I121*20.9/100</f>
        <v>20.5418650120444</v>
      </c>
      <c r="K121" s="82" t="n">
        <f aca="false">($B$9-EXP(52.57-6690.9/(273.15+G121)-4.681*LN(273.15+G121)))*I121/100*0.2095</f>
        <v>204.483956400368</v>
      </c>
      <c r="L121" s="82" t="n">
        <f aca="false">K121/1.33322</f>
        <v>153.376004260638</v>
      </c>
      <c r="M121" s="120" t="n">
        <f aca="false">(($B$9-EXP(52.57-6690.9/(273.15+G121)-4.681*LN(273.15+G121)))/1013)*I121/100*0.2095*((49-1.335*G121+0.02759*POTENZ(G121,2)-0.0003235*POTENZ(G121,3)+0.000001614*POTENZ(G121,4))-($J$16*(5.516*10^-1-1.759*10^-2*G121+2.253*10^-4*POTENZ(G121,2)-2.654*10^-7*POTENZ(G121,3)+5.363*10^-8*POTENZ(G121,4))))*32/22.414</f>
        <v>7.75619627806595</v>
      </c>
      <c r="N121" s="120" t="n">
        <f aca="false">M121*31.25</f>
        <v>242.381133689561</v>
      </c>
    </row>
    <row collapsed="false" customFormat="false" customHeight="false" hidden="false" ht="12.75" outlineLevel="0" r="122">
      <c r="A122" s="119" t="n">
        <v>40402</v>
      </c>
      <c r="B122" s="0" t="s">
        <v>197</v>
      </c>
      <c r="C122" s="0" t="n">
        <v>16.875</v>
      </c>
      <c r="D122" s="0" t="n">
        <v>295.824</v>
      </c>
      <c r="E122" s="0" t="n">
        <v>28.87</v>
      </c>
      <c r="F122" s="0" t="n">
        <v>2916</v>
      </c>
      <c r="G122" s="0" t="n">
        <v>17.4</v>
      </c>
      <c r="I122" s="120" t="n">
        <f aca="false">(-((TAN(E122*PI()/180))/(TAN(($B$7+($B$14*(G122-$E$7)))*PI()/180))*($H$13+($B$15*(G122-$E$8)))+(TAN(E122*PI()/180))/(TAN(($B$7+($B$14*(G122-$E$7)))*PI()/180))*1/$B$16*($H$13+($B$15*(G122-$E$8)))-$B$13*1/$B$16*($H$13+($B$15*(G122-$E$8)))-($H$13+($B$15*(G122-$E$8)))+$B$13*($H$13+($B$15*(G122-$E$8))))+(WURZEL((POTENZ(((TAN(E122*PI()/180))/(TAN(($B$7+($B$14*(G122-$E$7)))*PI()/180))*($H$13+($B$15*(G122-$E$8)))+(TAN(E122*PI()/180))/(TAN(($B$7+($B$14*(G122-$E$7)))*PI()/180))*1/$B$16*($H$13+($B$15*(G122-$E$8)))-$B$13*1/$B$16*($H$13+($B$15*(G122-$E$8)))-($H$13+($B$15*(G122-$E$8)))+$B$13*($H$13+($B$15*(G122-$E$8)))),2))-4*((TAN(E122*PI()/180))/(TAN(($B$7+($B$14*(G122-$E$7)))*PI()/180))*1/$B$16*POTENZ(($H$13+($B$15*(G122-$E$8))),2))*((TAN(E122*PI()/180))/(TAN(($B$7+($B$14*(G122-$E$7)))*PI()/180))-1))))/(2*((TAN(E122*PI()/180))/(TAN(($B$7+($B$14*(G122-$E$7)))*PI()/180))*1/$B$16*POTENZ(($H$13+($B$15*(G122-$E$8))),2)))</f>
        <v>98.4620687195252</v>
      </c>
      <c r="J122" s="121" t="n">
        <f aca="false">I122*20.9/100</f>
        <v>20.5785723623808</v>
      </c>
      <c r="K122" s="82" t="n">
        <f aca="false">($B$9-EXP(52.57-6690.9/(273.15+G122)-4.681*LN(273.15+G122)))*I122/100*0.2095</f>
        <v>204.849359649846</v>
      </c>
      <c r="L122" s="82" t="n">
        <f aca="false">K122/1.33322</f>
        <v>153.650079994184</v>
      </c>
      <c r="M122" s="120" t="n">
        <f aca="false">(($B$9-EXP(52.57-6690.9/(273.15+G122)-4.681*LN(273.15+G122)))/1013)*I122/100*0.2095*((49-1.335*G122+0.02759*POTENZ(G122,2)-0.0003235*POTENZ(G122,3)+0.000001614*POTENZ(G122,4))-($J$16*(5.516*10^-1-1.759*10^-2*G122+2.253*10^-4*POTENZ(G122,2)-2.654*10^-7*POTENZ(G122,3)+5.363*10^-8*POTENZ(G122,4))))*32/22.414</f>
        <v>7.77005623741675</v>
      </c>
      <c r="N122" s="120" t="n">
        <f aca="false">M122*31.25</f>
        <v>242.814257419273</v>
      </c>
    </row>
    <row collapsed="false" customFormat="false" customHeight="false" hidden="false" ht="12.75" outlineLevel="0" r="123">
      <c r="A123" s="119" t="n">
        <v>40402</v>
      </c>
      <c r="B123" s="0" t="s">
        <v>198</v>
      </c>
      <c r="C123" s="0" t="n">
        <v>17.042</v>
      </c>
      <c r="D123" s="0" t="n">
        <v>295.296</v>
      </c>
      <c r="E123" s="0" t="n">
        <v>28.89</v>
      </c>
      <c r="F123" s="0" t="n">
        <v>2919</v>
      </c>
      <c r="G123" s="0" t="n">
        <v>17.4</v>
      </c>
      <c r="I123" s="120" t="n">
        <f aca="false">(-((TAN(E123*PI()/180))/(TAN(($B$7+($B$14*(G123-$E$7)))*PI()/180))*($H$13+($B$15*(G123-$E$8)))+(TAN(E123*PI()/180))/(TAN(($B$7+($B$14*(G123-$E$7)))*PI()/180))*1/$B$16*($H$13+($B$15*(G123-$E$8)))-$B$13*1/$B$16*($H$13+($B$15*(G123-$E$8)))-($H$13+($B$15*(G123-$E$8)))+$B$13*($H$13+($B$15*(G123-$E$8))))+(WURZEL((POTENZ(((TAN(E123*PI()/180))/(TAN(($B$7+($B$14*(G123-$E$7)))*PI()/180))*($H$13+($B$15*(G123-$E$8)))+(TAN(E123*PI()/180))/(TAN(($B$7+($B$14*(G123-$E$7)))*PI()/180))*1/$B$16*($H$13+($B$15*(G123-$E$8)))-$B$13*1/$B$16*($H$13+($B$15*(G123-$E$8)))-($H$13+($B$15*(G123-$E$8)))+$B$13*($H$13+($B$15*(G123-$E$8)))),2))-4*((TAN(E123*PI()/180))/(TAN(($B$7+($B$14*(G123-$E$7)))*PI()/180))*1/$B$16*POTENZ(($H$13+($B$15*(G123-$E$8))),2))*((TAN(E123*PI()/180))/(TAN(($B$7+($B$14*(G123-$E$7)))*PI()/180))-1))))/(2*((TAN(E123*PI()/180))/(TAN(($B$7+($B$14*(G123-$E$7)))*PI()/180))*1/$B$16*POTENZ(($H$13+($B$15*(G123-$E$8))),2)))</f>
        <v>98.2864354643274</v>
      </c>
      <c r="J123" s="121" t="n">
        <f aca="false">I123*20.9/100</f>
        <v>20.5418650120444</v>
      </c>
      <c r="K123" s="82" t="n">
        <f aca="false">($B$9-EXP(52.57-6690.9/(273.15+G123)-4.681*LN(273.15+G123)))*I123/100*0.2095</f>
        <v>204.483956400368</v>
      </c>
      <c r="L123" s="82" t="n">
        <f aca="false">K123/1.33322</f>
        <v>153.376004260638</v>
      </c>
      <c r="M123" s="120" t="n">
        <f aca="false">(($B$9-EXP(52.57-6690.9/(273.15+G123)-4.681*LN(273.15+G123)))/1013)*I123/100*0.2095*((49-1.335*G123+0.02759*POTENZ(G123,2)-0.0003235*POTENZ(G123,3)+0.000001614*POTENZ(G123,4))-($J$16*(5.516*10^-1-1.759*10^-2*G123+2.253*10^-4*POTENZ(G123,2)-2.654*10^-7*POTENZ(G123,3)+5.363*10^-8*POTENZ(G123,4))))*32/22.414</f>
        <v>7.75619627806595</v>
      </c>
      <c r="N123" s="120" t="n">
        <f aca="false">M123*31.25</f>
        <v>242.381133689561</v>
      </c>
    </row>
    <row collapsed="false" customFormat="false" customHeight="false" hidden="false" ht="12.75" outlineLevel="0" r="124">
      <c r="A124" s="119" t="n">
        <v>40402</v>
      </c>
      <c r="B124" s="0" t="s">
        <v>199</v>
      </c>
      <c r="C124" s="0" t="n">
        <v>17.209</v>
      </c>
      <c r="D124" s="0" t="n">
        <v>295.296</v>
      </c>
      <c r="E124" s="0" t="n">
        <v>28.89</v>
      </c>
      <c r="F124" s="0" t="n">
        <v>2916</v>
      </c>
      <c r="G124" s="0" t="n">
        <v>17.4</v>
      </c>
      <c r="I124" s="120" t="n">
        <f aca="false">(-((TAN(E124*PI()/180))/(TAN(($B$7+($B$14*(G124-$E$7)))*PI()/180))*($H$13+($B$15*(G124-$E$8)))+(TAN(E124*PI()/180))/(TAN(($B$7+($B$14*(G124-$E$7)))*PI()/180))*1/$B$16*($H$13+($B$15*(G124-$E$8)))-$B$13*1/$B$16*($H$13+($B$15*(G124-$E$8)))-($H$13+($B$15*(G124-$E$8)))+$B$13*($H$13+($B$15*(G124-$E$8))))+(WURZEL((POTENZ(((TAN(E124*PI()/180))/(TAN(($B$7+($B$14*(G124-$E$7)))*PI()/180))*($H$13+($B$15*(G124-$E$8)))+(TAN(E124*PI()/180))/(TAN(($B$7+($B$14*(G124-$E$7)))*PI()/180))*1/$B$16*($H$13+($B$15*(G124-$E$8)))-$B$13*1/$B$16*($H$13+($B$15*(G124-$E$8)))-($H$13+($B$15*(G124-$E$8)))+$B$13*($H$13+($B$15*(G124-$E$8)))),2))-4*((TAN(E124*PI()/180))/(TAN(($B$7+($B$14*(G124-$E$7)))*PI()/180))*1/$B$16*POTENZ(($H$13+($B$15*(G124-$E$8))),2))*((TAN(E124*PI()/180))/(TAN(($B$7+($B$14*(G124-$E$7)))*PI()/180))-1))))/(2*((TAN(E124*PI()/180))/(TAN(($B$7+($B$14*(G124-$E$7)))*PI()/180))*1/$B$16*POTENZ(($H$13+($B$15*(G124-$E$8))),2)))</f>
        <v>98.2864354643274</v>
      </c>
      <c r="J124" s="121" t="n">
        <f aca="false">I124*20.9/100</f>
        <v>20.5418650120444</v>
      </c>
      <c r="K124" s="82" t="n">
        <f aca="false">($B$9-EXP(52.57-6690.9/(273.15+G124)-4.681*LN(273.15+G124)))*I124/100*0.2095</f>
        <v>204.483956400368</v>
      </c>
      <c r="L124" s="82" t="n">
        <f aca="false">K124/1.33322</f>
        <v>153.376004260638</v>
      </c>
      <c r="M124" s="120" t="n">
        <f aca="false">(($B$9-EXP(52.57-6690.9/(273.15+G124)-4.681*LN(273.15+G124)))/1013)*I124/100*0.2095*((49-1.335*G124+0.02759*POTENZ(G124,2)-0.0003235*POTENZ(G124,3)+0.000001614*POTENZ(G124,4))-($J$16*(5.516*10^-1-1.759*10^-2*G124+2.253*10^-4*POTENZ(G124,2)-2.654*10^-7*POTENZ(G124,3)+5.363*10^-8*POTENZ(G124,4))))*32/22.414</f>
        <v>7.75619627806595</v>
      </c>
      <c r="N124" s="120" t="n">
        <f aca="false">M124*31.25</f>
        <v>242.381133689561</v>
      </c>
    </row>
    <row collapsed="false" customFormat="false" customHeight="false" hidden="false" ht="12.75" outlineLevel="0" r="125">
      <c r="A125" s="119" t="n">
        <v>40402</v>
      </c>
      <c r="B125" s="0" t="s">
        <v>200</v>
      </c>
      <c r="C125" s="0" t="n">
        <v>17.376</v>
      </c>
      <c r="D125" s="0" t="n">
        <v>296.088</v>
      </c>
      <c r="E125" s="0" t="n">
        <v>28.86</v>
      </c>
      <c r="F125" s="0" t="n">
        <v>2914</v>
      </c>
      <c r="G125" s="0" t="n">
        <v>17.4</v>
      </c>
      <c r="I125" s="120" t="n">
        <f aca="false">(-((TAN(E125*PI()/180))/(TAN(($B$7+($B$14*(G125-$E$7)))*PI()/180))*($H$13+($B$15*(G125-$E$8)))+(TAN(E125*PI()/180))/(TAN(($B$7+($B$14*(G125-$E$7)))*PI()/180))*1/$B$16*($H$13+($B$15*(G125-$E$8)))-$B$13*1/$B$16*($H$13+($B$15*(G125-$E$8)))-($H$13+($B$15*(G125-$E$8)))+$B$13*($H$13+($B$15*(G125-$E$8))))+(WURZEL((POTENZ(((TAN(E125*PI()/180))/(TAN(($B$7+($B$14*(G125-$E$7)))*PI()/180))*($H$13+($B$15*(G125-$E$8)))+(TAN(E125*PI()/180))/(TAN(($B$7+($B$14*(G125-$E$7)))*PI()/180))*1/$B$16*($H$13+($B$15*(G125-$E$8)))-$B$13*1/$B$16*($H$13+($B$15*(G125-$E$8)))-($H$13+($B$15*(G125-$E$8)))+$B$13*($H$13+($B$15*(G125-$E$8)))),2))-4*((TAN(E125*PI()/180))/(TAN(($B$7+($B$14*(G125-$E$7)))*PI()/180))*1/$B$16*POTENZ(($H$13+($B$15*(G125-$E$8))),2))*((TAN(E125*PI()/180))/(TAN(($B$7+($B$14*(G125-$E$7)))*PI()/180))-1))))/(2*((TAN(E125*PI()/180))/(TAN(($B$7+($B$14*(G125-$E$7)))*PI()/180))*1/$B$16*POTENZ(($H$13+($B$15*(G125-$E$8))),2)))</f>
        <v>98.5500222562112</v>
      </c>
      <c r="J125" s="121" t="n">
        <f aca="false">I125*20.9/100</f>
        <v>20.5969546515481</v>
      </c>
      <c r="K125" s="82" t="n">
        <f aca="false">($B$9-EXP(52.57-6690.9/(273.15+G125)-4.681*LN(273.15+G125)))*I125/100*0.2095</f>
        <v>205.032346112586</v>
      </c>
      <c r="L125" s="82" t="n">
        <f aca="false">K125/1.33322</f>
        <v>153.787331507618</v>
      </c>
      <c r="M125" s="120" t="n">
        <f aca="false">(($B$9-EXP(52.57-6690.9/(273.15+G125)-4.681*LN(273.15+G125)))/1013)*I125/100*0.2095*((49-1.335*G125+0.02759*POTENZ(G125,2)-0.0003235*POTENZ(G125,3)+0.000001614*POTENZ(G125,4))-($J$16*(5.516*10^-1-1.759*10^-2*G125+2.253*10^-4*POTENZ(G125,2)-2.654*10^-7*POTENZ(G125,3)+5.363*10^-8*POTENZ(G125,4))))*32/22.414</f>
        <v>7.77699702116441</v>
      </c>
      <c r="N125" s="120" t="n">
        <f aca="false">M125*31.25</f>
        <v>243.031156911388</v>
      </c>
    </row>
    <row collapsed="false" customFormat="false" customHeight="false" hidden="false" ht="12.75" outlineLevel="0" r="126">
      <c r="A126" s="119" t="n">
        <v>40402</v>
      </c>
      <c r="B126" s="0" t="s">
        <v>201</v>
      </c>
      <c r="C126" s="0" t="n">
        <v>17.543</v>
      </c>
      <c r="D126" s="0" t="n">
        <v>294.507</v>
      </c>
      <c r="E126" s="0" t="n">
        <v>28.92</v>
      </c>
      <c r="F126" s="0" t="n">
        <v>2912</v>
      </c>
      <c r="G126" s="0" t="n">
        <v>17.4</v>
      </c>
      <c r="I126" s="120" t="n">
        <f aca="false">(-((TAN(E126*PI()/180))/(TAN(($B$7+($B$14*(G126-$E$7)))*PI()/180))*($H$13+($B$15*(G126-$E$8)))+(TAN(E126*PI()/180))/(TAN(($B$7+($B$14*(G126-$E$7)))*PI()/180))*1/$B$16*($H$13+($B$15*(G126-$E$8)))-$B$13*1/$B$16*($H$13+($B$15*(G126-$E$8)))-($H$13+($B$15*(G126-$E$8)))+$B$13*($H$13+($B$15*(G126-$E$8))))+(WURZEL((POTENZ(((TAN(E126*PI()/180))/(TAN(($B$7+($B$14*(G126-$E$7)))*PI()/180))*($H$13+($B$15*(G126-$E$8)))+(TAN(E126*PI()/180))/(TAN(($B$7+($B$14*(G126-$E$7)))*PI()/180))*1/$B$16*($H$13+($B$15*(G126-$E$8)))-$B$13*1/$B$16*($H$13+($B$15*(G126-$E$8)))-($H$13+($B$15*(G126-$E$8)))+$B$13*($H$13+($B$15*(G126-$E$8)))),2))-4*((TAN(E126*PI()/180))/(TAN(($B$7+($B$14*(G126-$E$7)))*PI()/180))*1/$B$16*POTENZ(($H$13+($B$15*(G126-$E$8))),2))*((TAN(E126*PI()/180))/(TAN(($B$7+($B$14*(G126-$E$7)))*PI()/180))-1))))/(2*((TAN(E126*PI()/180))/(TAN(($B$7+($B$14*(G126-$E$7)))*PI()/180))*1/$B$16*POTENZ(($H$13+($B$15*(G126-$E$8))),2)))</f>
        <v>98.0236682564004</v>
      </c>
      <c r="J126" s="121" t="n">
        <f aca="false">I126*20.9/100</f>
        <v>20.4869466655877</v>
      </c>
      <c r="K126" s="82" t="n">
        <f aca="false">($B$9-EXP(52.57-6690.9/(273.15+G126)-4.681*LN(273.15+G126)))*I126/100*0.2095</f>
        <v>203.937271824461</v>
      </c>
      <c r="L126" s="82" t="n">
        <f aca="false">K126/1.33322</f>
        <v>152.965955974604</v>
      </c>
      <c r="M126" s="120" t="n">
        <f aca="false">(($B$9-EXP(52.57-6690.9/(273.15+G126)-4.681*LN(273.15+G126)))/1013)*I126/100*0.2095*((49-1.335*G126+0.02759*POTENZ(G126,2)-0.0003235*POTENZ(G126,3)+0.000001614*POTENZ(G126,4))-($J$16*(5.516*10^-1-1.759*10^-2*G126+2.253*10^-4*POTENZ(G126,2)-2.654*10^-7*POTENZ(G126,3)+5.363*10^-8*POTENZ(G126,4))))*32/22.414</f>
        <v>7.73546021178689</v>
      </c>
      <c r="N126" s="120" t="n">
        <f aca="false">M126*31.25</f>
        <v>241.73313161834</v>
      </c>
    </row>
    <row collapsed="false" customFormat="false" customHeight="false" hidden="false" ht="12.75" outlineLevel="0" r="127">
      <c r="A127" s="119" t="n">
        <v>40402</v>
      </c>
      <c r="B127" s="0" t="s">
        <v>202</v>
      </c>
      <c r="C127" s="0" t="n">
        <v>17.71</v>
      </c>
      <c r="D127" s="0" t="n">
        <v>292.674</v>
      </c>
      <c r="E127" s="0" t="n">
        <v>28.99</v>
      </c>
      <c r="F127" s="0" t="n">
        <v>2914</v>
      </c>
      <c r="G127" s="0" t="n">
        <v>17.4</v>
      </c>
      <c r="I127" s="120" t="n">
        <f aca="false">(-((TAN(E127*PI()/180))/(TAN(($B$7+($B$14*(G127-$E$7)))*PI()/180))*($H$13+($B$15*(G127-$E$8)))+(TAN(E127*PI()/180))/(TAN(($B$7+($B$14*(G127-$E$7)))*PI()/180))*1/$B$16*($H$13+($B$15*(G127-$E$8)))-$B$13*1/$B$16*($H$13+($B$15*(G127-$E$8)))-($H$13+($B$15*(G127-$E$8)))+$B$13*($H$13+($B$15*(G127-$E$8))))+(WURZEL((POTENZ(((TAN(E127*PI()/180))/(TAN(($B$7+($B$14*(G127-$E$7)))*PI()/180))*($H$13+($B$15*(G127-$E$8)))+(TAN(E127*PI()/180))/(TAN(($B$7+($B$14*(G127-$E$7)))*PI()/180))*1/$B$16*($H$13+($B$15*(G127-$E$8)))-$B$13*1/$B$16*($H$13+($B$15*(G127-$E$8)))-($H$13+($B$15*(G127-$E$8)))+$B$13*($H$13+($B$15*(G127-$E$8)))),2))-4*((TAN(E127*PI()/180))/(TAN(($B$7+($B$14*(G127-$E$7)))*PI()/180))*1/$B$16*POTENZ(($H$13+($B$15*(G127-$E$8))),2))*((TAN(E127*PI()/180))/(TAN(($B$7+($B$14*(G127-$E$7)))*PI()/180))-1))))/(2*((TAN(E127*PI()/180))/(TAN(($B$7+($B$14*(G127-$E$7)))*PI()/180))*1/$B$16*POTENZ(($H$13+($B$15*(G127-$E$8))),2)))</f>
        <v>97.4137132172942</v>
      </c>
      <c r="J127" s="121" t="n">
        <f aca="false">I127*20.9/100</f>
        <v>20.3594660624145</v>
      </c>
      <c r="K127" s="82" t="n">
        <f aca="false">($B$9-EXP(52.57-6690.9/(273.15+G127)-4.681*LN(273.15+G127)))*I127/100*0.2095</f>
        <v>202.668266401347</v>
      </c>
      <c r="L127" s="82" t="n">
        <f aca="false">K127/1.33322</f>
        <v>152.014121001295</v>
      </c>
      <c r="M127" s="120" t="n">
        <f aca="false">(($B$9-EXP(52.57-6690.9/(273.15+G127)-4.681*LN(273.15+G127)))/1013)*I127/100*0.2095*((49-1.335*G127+0.02759*POTENZ(G127,2)-0.0003235*POTENZ(G127,3)+0.000001614*POTENZ(G127,4))-($J$16*(5.516*10^-1-1.759*10^-2*G127+2.253*10^-4*POTENZ(G127,2)-2.654*10^-7*POTENZ(G127,3)+5.363*10^-8*POTENZ(G127,4))))*32/22.414</f>
        <v>7.68732609254904</v>
      </c>
      <c r="N127" s="120" t="n">
        <f aca="false">M127*31.25</f>
        <v>240.228940392157</v>
      </c>
    </row>
    <row collapsed="false" customFormat="false" customHeight="false" hidden="false" ht="12.75" outlineLevel="0" r="128">
      <c r="A128" s="119" t="n">
        <v>40402</v>
      </c>
      <c r="B128" s="0" t="s">
        <v>203</v>
      </c>
      <c r="C128" s="0" t="n">
        <v>17.877</v>
      </c>
      <c r="D128" s="0" t="n">
        <v>294.507</v>
      </c>
      <c r="E128" s="0" t="n">
        <v>28.92</v>
      </c>
      <c r="F128" s="0" t="n">
        <v>2915</v>
      </c>
      <c r="G128" s="0" t="n">
        <v>17.4</v>
      </c>
      <c r="I128" s="120" t="n">
        <f aca="false">(-((TAN(E128*PI()/180))/(TAN(($B$7+($B$14*(G128-$E$7)))*PI()/180))*($H$13+($B$15*(G128-$E$8)))+(TAN(E128*PI()/180))/(TAN(($B$7+($B$14*(G128-$E$7)))*PI()/180))*1/$B$16*($H$13+($B$15*(G128-$E$8)))-$B$13*1/$B$16*($H$13+($B$15*(G128-$E$8)))-($H$13+($B$15*(G128-$E$8)))+$B$13*($H$13+($B$15*(G128-$E$8))))+(WURZEL((POTENZ(((TAN(E128*PI()/180))/(TAN(($B$7+($B$14*(G128-$E$7)))*PI()/180))*($H$13+($B$15*(G128-$E$8)))+(TAN(E128*PI()/180))/(TAN(($B$7+($B$14*(G128-$E$7)))*PI()/180))*1/$B$16*($H$13+($B$15*(G128-$E$8)))-$B$13*1/$B$16*($H$13+($B$15*(G128-$E$8)))-($H$13+($B$15*(G128-$E$8)))+$B$13*($H$13+($B$15*(G128-$E$8)))),2))-4*((TAN(E128*PI()/180))/(TAN(($B$7+($B$14*(G128-$E$7)))*PI()/180))*1/$B$16*POTENZ(($H$13+($B$15*(G128-$E$8))),2))*((TAN(E128*PI()/180))/(TAN(($B$7+($B$14*(G128-$E$7)))*PI()/180))-1))))/(2*((TAN(E128*PI()/180))/(TAN(($B$7+($B$14*(G128-$E$7)))*PI()/180))*1/$B$16*POTENZ(($H$13+($B$15*(G128-$E$8))),2)))</f>
        <v>98.0236682564004</v>
      </c>
      <c r="J128" s="121" t="n">
        <f aca="false">I128*20.9/100</f>
        <v>20.4869466655877</v>
      </c>
      <c r="K128" s="82" t="n">
        <f aca="false">($B$9-EXP(52.57-6690.9/(273.15+G128)-4.681*LN(273.15+G128)))*I128/100*0.2095</f>
        <v>203.937271824461</v>
      </c>
      <c r="L128" s="82" t="n">
        <f aca="false">K128/1.33322</f>
        <v>152.965955974604</v>
      </c>
      <c r="M128" s="120" t="n">
        <f aca="false">(($B$9-EXP(52.57-6690.9/(273.15+G128)-4.681*LN(273.15+G128)))/1013)*I128/100*0.2095*((49-1.335*G128+0.02759*POTENZ(G128,2)-0.0003235*POTENZ(G128,3)+0.000001614*POTENZ(G128,4))-($J$16*(5.516*10^-1-1.759*10^-2*G128+2.253*10^-4*POTENZ(G128,2)-2.654*10^-7*POTENZ(G128,3)+5.363*10^-8*POTENZ(G128,4))))*32/22.414</f>
        <v>7.73546021178689</v>
      </c>
      <c r="N128" s="120" t="n">
        <f aca="false">M128*31.25</f>
        <v>241.73313161834</v>
      </c>
    </row>
    <row collapsed="false" customFormat="false" customHeight="false" hidden="false" ht="12.75" outlineLevel="0" r="129">
      <c r="A129" s="119" t="n">
        <v>40402</v>
      </c>
      <c r="B129" s="0" t="s">
        <v>204</v>
      </c>
      <c r="C129" s="0" t="n">
        <v>18.044</v>
      </c>
      <c r="D129" s="0" t="n">
        <v>294.507</v>
      </c>
      <c r="E129" s="0" t="n">
        <v>28.92</v>
      </c>
      <c r="F129" s="0" t="n">
        <v>2913</v>
      </c>
      <c r="G129" s="0" t="n">
        <v>17.4</v>
      </c>
      <c r="I129" s="120" t="n">
        <f aca="false">(-((TAN(E129*PI()/180))/(TAN(($B$7+($B$14*(G129-$E$7)))*PI()/180))*($H$13+($B$15*(G129-$E$8)))+(TAN(E129*PI()/180))/(TAN(($B$7+($B$14*(G129-$E$7)))*PI()/180))*1/$B$16*($H$13+($B$15*(G129-$E$8)))-$B$13*1/$B$16*($H$13+($B$15*(G129-$E$8)))-($H$13+($B$15*(G129-$E$8)))+$B$13*($H$13+($B$15*(G129-$E$8))))+(WURZEL((POTENZ(((TAN(E129*PI()/180))/(TAN(($B$7+($B$14*(G129-$E$7)))*PI()/180))*($H$13+($B$15*(G129-$E$8)))+(TAN(E129*PI()/180))/(TAN(($B$7+($B$14*(G129-$E$7)))*PI()/180))*1/$B$16*($H$13+($B$15*(G129-$E$8)))-$B$13*1/$B$16*($H$13+($B$15*(G129-$E$8)))-($H$13+($B$15*(G129-$E$8)))+$B$13*($H$13+($B$15*(G129-$E$8)))),2))-4*((TAN(E129*PI()/180))/(TAN(($B$7+($B$14*(G129-$E$7)))*PI()/180))*1/$B$16*POTENZ(($H$13+($B$15*(G129-$E$8))),2))*((TAN(E129*PI()/180))/(TAN(($B$7+($B$14*(G129-$E$7)))*PI()/180))-1))))/(2*((TAN(E129*PI()/180))/(TAN(($B$7+($B$14*(G129-$E$7)))*PI()/180))*1/$B$16*POTENZ(($H$13+($B$15*(G129-$E$8))),2)))</f>
        <v>98.0236682564004</v>
      </c>
      <c r="J129" s="121" t="n">
        <f aca="false">I129*20.9/100</f>
        <v>20.4869466655877</v>
      </c>
      <c r="K129" s="82" t="n">
        <f aca="false">($B$9-EXP(52.57-6690.9/(273.15+G129)-4.681*LN(273.15+G129)))*I129/100*0.2095</f>
        <v>203.937271824461</v>
      </c>
      <c r="L129" s="82" t="n">
        <f aca="false">K129/1.33322</f>
        <v>152.965955974604</v>
      </c>
      <c r="M129" s="120" t="n">
        <f aca="false">(($B$9-EXP(52.57-6690.9/(273.15+G129)-4.681*LN(273.15+G129)))/1013)*I129/100*0.2095*((49-1.335*G129+0.02759*POTENZ(G129,2)-0.0003235*POTENZ(G129,3)+0.000001614*POTENZ(G129,4))-($J$16*(5.516*10^-1-1.759*10^-2*G129+2.253*10^-4*POTENZ(G129,2)-2.654*10^-7*POTENZ(G129,3)+5.363*10^-8*POTENZ(G129,4))))*32/22.414</f>
        <v>7.73546021178689</v>
      </c>
      <c r="N129" s="120" t="n">
        <f aca="false">M129*31.25</f>
        <v>241.73313161834</v>
      </c>
    </row>
    <row collapsed="false" customFormat="false" customHeight="false" hidden="false" ht="12.75" outlineLevel="0" r="130">
      <c r="A130" s="119" t="n">
        <v>40402</v>
      </c>
      <c r="B130" s="0" t="s">
        <v>205</v>
      </c>
      <c r="C130" s="0" t="n">
        <v>18.194</v>
      </c>
      <c r="D130" s="0" t="n">
        <v>297.148</v>
      </c>
      <c r="E130" s="0" t="n">
        <v>28.82</v>
      </c>
      <c r="F130" s="0" t="n">
        <v>2912</v>
      </c>
      <c r="G130" s="0" t="n">
        <v>17.4</v>
      </c>
      <c r="I130" s="120" t="n">
        <f aca="false">(-((TAN(E130*PI()/180))/(TAN(($B$7+($B$14*(G130-$E$7)))*PI()/180))*($H$13+($B$15*(G130-$E$8)))+(TAN(E130*PI()/180))/(TAN(($B$7+($B$14*(G130-$E$7)))*PI()/180))*1/$B$16*($H$13+($B$15*(G130-$E$8)))-$B$13*1/$B$16*($H$13+($B$15*(G130-$E$8)))-($H$13+($B$15*(G130-$E$8)))+$B$13*($H$13+($B$15*(G130-$E$8))))+(WURZEL((POTENZ(((TAN(E130*PI()/180))/(TAN(($B$7+($B$14*(G130-$E$7)))*PI()/180))*($H$13+($B$15*(G130-$E$8)))+(TAN(E130*PI()/180))/(TAN(($B$7+($B$14*(G130-$E$7)))*PI()/180))*1/$B$16*($H$13+($B$15*(G130-$E$8)))-$B$13*1/$B$16*($H$13+($B$15*(G130-$E$8)))-($H$13+($B$15*(G130-$E$8)))+$B$13*($H$13+($B$15*(G130-$E$8)))),2))-4*((TAN(E130*PI()/180))/(TAN(($B$7+($B$14*(G130-$E$7)))*PI()/180))*1/$B$16*POTENZ(($H$13+($B$15*(G130-$E$8))),2))*((TAN(E130*PI()/180))/(TAN(($B$7+($B$14*(G130-$E$7)))*PI()/180))-1))))/(2*((TAN(E130*PI()/180))/(TAN(($B$7+($B$14*(G130-$E$7)))*PI()/180))*1/$B$16*POTENZ(($H$13+($B$15*(G130-$E$8))),2)))</f>
        <v>98.9027520513944</v>
      </c>
      <c r="J130" s="121" t="n">
        <f aca="false">I130*20.9/100</f>
        <v>20.6706751787414</v>
      </c>
      <c r="K130" s="82" t="n">
        <f aca="false">($B$9-EXP(52.57-6690.9/(273.15+G130)-4.681*LN(273.15+G130)))*I130/100*0.2095</f>
        <v>205.766196961064</v>
      </c>
      <c r="L130" s="82" t="n">
        <f aca="false">K130/1.33322</f>
        <v>154.337766430945</v>
      </c>
      <c r="M130" s="120" t="n">
        <f aca="false">(($B$9-EXP(52.57-6690.9/(273.15+G130)-4.681*LN(273.15+G130)))/1013)*I130/100*0.2095*((49-1.335*G130+0.02759*POTENZ(G130,2)-0.0003235*POTENZ(G130,3)+0.000001614*POTENZ(G130,4))-($J$16*(5.516*10^-1-1.759*10^-2*G130+2.253*10^-4*POTENZ(G130,2)-2.654*10^-7*POTENZ(G130,3)+5.363*10^-8*POTENZ(G130,4))))*32/22.414</f>
        <v>7.80483241382707</v>
      </c>
      <c r="N130" s="120" t="n">
        <f aca="false">M130*31.25</f>
        <v>243.901012932096</v>
      </c>
    </row>
    <row collapsed="false" customFormat="false" customHeight="false" hidden="false" ht="12.75" outlineLevel="0" r="131">
      <c r="A131" s="119" t="n">
        <v>40402</v>
      </c>
      <c r="B131" s="0" t="s">
        <v>206</v>
      </c>
      <c r="C131" s="0" t="n">
        <v>18.361</v>
      </c>
      <c r="D131" s="0" t="n">
        <v>291.893</v>
      </c>
      <c r="E131" s="0" t="n">
        <v>29.02</v>
      </c>
      <c r="F131" s="0" t="n">
        <v>2910</v>
      </c>
      <c r="G131" s="0" t="n">
        <v>17.4</v>
      </c>
      <c r="I131" s="120" t="n">
        <f aca="false">(-((TAN(E131*PI()/180))/(TAN(($B$7+($B$14*(G131-$E$7)))*PI()/180))*($H$13+($B$15*(G131-$E$8)))+(TAN(E131*PI()/180))/(TAN(($B$7+($B$14*(G131-$E$7)))*PI()/180))*1/$B$16*($H$13+($B$15*(G131-$E$8)))-$B$13*1/$B$16*($H$13+($B$15*(G131-$E$8)))-($H$13+($B$15*(G131-$E$8)))+$B$13*($H$13+($B$15*(G131-$E$8))))+(WURZEL((POTENZ(((TAN(E131*PI()/180))/(TAN(($B$7+($B$14*(G131-$E$7)))*PI()/180))*($H$13+($B$15*(G131-$E$8)))+(TAN(E131*PI()/180))/(TAN(($B$7+($B$14*(G131-$E$7)))*PI()/180))*1/$B$16*($H$13+($B$15*(G131-$E$8)))-$B$13*1/$B$16*($H$13+($B$15*(G131-$E$8)))-($H$13+($B$15*(G131-$E$8)))+$B$13*($H$13+($B$15*(G131-$E$8)))),2))-4*((TAN(E131*PI()/180))/(TAN(($B$7+($B$14*(G131-$E$7)))*PI()/180))*1/$B$16*POTENZ(($H$13+($B$15*(G131-$E$8))),2))*((TAN(E131*PI()/180))/(TAN(($B$7+($B$14*(G131-$E$7)))*PI()/180))-1))))/(2*((TAN(E131*PI()/180))/(TAN(($B$7+($B$14*(G131-$E$7)))*PI()/180))*1/$B$16*POTENZ(($H$13+($B$15*(G131-$E$8))),2)))</f>
        <v>97.1536538028449</v>
      </c>
      <c r="J131" s="121" t="n">
        <f aca="false">I131*20.9/100</f>
        <v>20.3051136447946</v>
      </c>
      <c r="K131" s="82" t="n">
        <f aca="false">($B$9-EXP(52.57-6690.9/(273.15+G131)-4.681*LN(273.15+G131)))*I131/100*0.2095</f>
        <v>202.127215362976</v>
      </c>
      <c r="L131" s="82" t="n">
        <f aca="false">K131/1.33322</f>
        <v>151.608298227581</v>
      </c>
      <c r="M131" s="120" t="n">
        <f aca="false">(($B$9-EXP(52.57-6690.9/(273.15+G131)-4.681*LN(273.15+G131)))/1013)*I131/100*0.2095*((49-1.335*G131+0.02759*POTENZ(G131,2)-0.0003235*POTENZ(G131,3)+0.000001614*POTENZ(G131,4))-($J$16*(5.516*10^-1-1.759*10^-2*G131+2.253*10^-4*POTENZ(G131,2)-2.654*10^-7*POTENZ(G131,3)+5.363*10^-8*POTENZ(G131,4))))*32/22.414</f>
        <v>7.66680370964952</v>
      </c>
      <c r="N131" s="120" t="n">
        <f aca="false">M131*31.25</f>
        <v>239.587615926548</v>
      </c>
    </row>
    <row collapsed="false" customFormat="false" customHeight="false" hidden="false" ht="12.75" outlineLevel="0" r="132">
      <c r="A132" s="119" t="n">
        <v>40402</v>
      </c>
      <c r="B132" s="0" t="s">
        <v>207</v>
      </c>
      <c r="C132" s="0" t="n">
        <v>18.528</v>
      </c>
      <c r="D132" s="0" t="n">
        <v>294.714</v>
      </c>
      <c r="E132" s="0" t="n">
        <v>28.87</v>
      </c>
      <c r="F132" s="0" t="n">
        <v>2911</v>
      </c>
      <c r="G132" s="0" t="n">
        <v>17.5</v>
      </c>
      <c r="I132" s="120" t="n">
        <f aca="false">(-((TAN(E132*PI()/180))/(TAN(($B$7+($B$14*(G132-$E$7)))*PI()/180))*($H$13+($B$15*(G132-$E$8)))+(TAN(E132*PI()/180))/(TAN(($B$7+($B$14*(G132-$E$7)))*PI()/180))*1/$B$16*($H$13+($B$15*(G132-$E$8)))-$B$13*1/$B$16*($H$13+($B$15*(G132-$E$8)))-($H$13+($B$15*(G132-$E$8)))+$B$13*($H$13+($B$15*(G132-$E$8))))+(WURZEL((POTENZ(((TAN(E132*PI()/180))/(TAN(($B$7+($B$14*(G132-$E$7)))*PI()/180))*($H$13+($B$15*(G132-$E$8)))+(TAN(E132*PI()/180))/(TAN(($B$7+($B$14*(G132-$E$7)))*PI()/180))*1/$B$16*($H$13+($B$15*(G132-$E$8)))-$B$13*1/$B$16*($H$13+($B$15*(G132-$E$8)))-($H$13+($B$15*(G132-$E$8)))+$B$13*($H$13+($B$15*(G132-$E$8)))),2))-4*((TAN(E132*PI()/180))/(TAN(($B$7+($B$14*(G132-$E$7)))*PI()/180))*1/$B$16*POTENZ(($H$13+($B$15*(G132-$E$8))),2))*((TAN(E132*PI()/180))/(TAN(($B$7+($B$14*(G132-$E$7)))*PI()/180))-1))))/(2*((TAN(E132*PI()/180))/(TAN(($B$7+($B$14*(G132-$E$7)))*PI()/180))*1/$B$16*POTENZ(($H$13+($B$15*(G132-$E$8))),2)))</f>
        <v>98.2955655065568</v>
      </c>
      <c r="J132" s="121" t="n">
        <f aca="false">I132*20.9/100</f>
        <v>20.5437731908704</v>
      </c>
      <c r="K132" s="82" t="n">
        <f aca="false">($B$9-EXP(52.57-6690.9/(273.15+G132)-4.681*LN(273.15+G132)))*I132/100*0.2095</f>
        <v>204.476968098153</v>
      </c>
      <c r="L132" s="82" t="n">
        <f aca="false">K132/1.33322</f>
        <v>153.370762588435</v>
      </c>
      <c r="M132" s="120" t="n">
        <f aca="false">(($B$9-EXP(52.57-6690.9/(273.15+G132)-4.681*LN(273.15+G132)))/1013)*I132/100*0.2095*((49-1.335*G132+0.02759*POTENZ(G132,2)-0.0003235*POTENZ(G132,3)+0.000001614*POTENZ(G132,4))-($J$16*(5.516*10^-1-1.759*10^-2*G132+2.253*10^-4*POTENZ(G132,2)-2.654*10^-7*POTENZ(G132,3)+5.363*10^-8*POTENZ(G132,4))))*32/22.414</f>
        <v>7.74221501361765</v>
      </c>
      <c r="N132" s="120" t="n">
        <f aca="false">M132*31.25</f>
        <v>241.944219175552</v>
      </c>
    </row>
    <row collapsed="false" customFormat="false" customHeight="false" hidden="false" ht="12.75" outlineLevel="0" r="133">
      <c r="A133" s="119" t="n">
        <v>40402</v>
      </c>
      <c r="B133" s="0" t="s">
        <v>208</v>
      </c>
      <c r="C133" s="0" t="n">
        <v>18.695</v>
      </c>
      <c r="D133" s="0" t="n">
        <v>297.625</v>
      </c>
      <c r="E133" s="0" t="n">
        <v>28.76</v>
      </c>
      <c r="F133" s="0" t="n">
        <v>2910</v>
      </c>
      <c r="G133" s="0" t="n">
        <v>17.5</v>
      </c>
      <c r="I133" s="120" t="n">
        <f aca="false">(-((TAN(E133*PI()/180))/(TAN(($B$7+($B$14*(G133-$E$7)))*PI()/180))*($H$13+($B$15*(G133-$E$8)))+(TAN(E133*PI()/180))/(TAN(($B$7+($B$14*(G133-$E$7)))*PI()/180))*1/$B$16*($H$13+($B$15*(G133-$E$8)))-$B$13*1/$B$16*($H$13+($B$15*(G133-$E$8)))-($H$13+($B$15*(G133-$E$8)))+$B$13*($H$13+($B$15*(G133-$E$8))))+(WURZEL((POTENZ(((TAN(E133*PI()/180))/(TAN(($B$7+($B$14*(G133-$E$7)))*PI()/180))*($H$13+($B$15*(G133-$E$8)))+(TAN(E133*PI()/180))/(TAN(($B$7+($B$14*(G133-$E$7)))*PI()/180))*1/$B$16*($H$13+($B$15*(G133-$E$8)))-$B$13*1/$B$16*($H$13+($B$15*(G133-$E$8)))-($H$13+($B$15*(G133-$E$8)))+$B$13*($H$13+($B$15*(G133-$E$8)))),2))-4*((TAN(E133*PI()/180))/(TAN(($B$7+($B$14*(G133-$E$7)))*PI()/180))*1/$B$16*POTENZ(($H$13+($B$15*(G133-$E$8))),2))*((TAN(E133*PI()/180))/(TAN(($B$7+($B$14*(G133-$E$7)))*PI()/180))-1))))/(2*((TAN(E133*PI()/180))/(TAN(($B$7+($B$14*(G133-$E$7)))*PI()/180))*1/$B$16*POTENZ(($H$13+($B$15*(G133-$E$8))),2)))</f>
        <v>99.2665143286757</v>
      </c>
      <c r="J133" s="121" t="n">
        <f aca="false">I133*20.9/100</f>
        <v>20.7467014946932</v>
      </c>
      <c r="K133" s="82" t="n">
        <f aca="false">($B$9-EXP(52.57-6690.9/(273.15+G133)-4.681*LN(273.15+G133)))*I133/100*0.2095</f>
        <v>206.496760855865</v>
      </c>
      <c r="L133" s="82" t="n">
        <f aca="false">K133/1.33322</f>
        <v>154.885735929453</v>
      </c>
      <c r="M133" s="120" t="n">
        <f aca="false">(($B$9-EXP(52.57-6690.9/(273.15+G133)-4.681*LN(273.15+G133)))/1013)*I133/100*0.2095*((49-1.335*G133+0.02759*POTENZ(G133,2)-0.0003235*POTENZ(G133,3)+0.000001614*POTENZ(G133,4))-($J$16*(5.516*10^-1-1.759*10^-2*G133+2.253*10^-4*POTENZ(G133,2)-2.654*10^-7*POTENZ(G133,3)+5.363*10^-8*POTENZ(G133,4))))*32/22.414</f>
        <v>7.81869144985691</v>
      </c>
      <c r="N133" s="120" t="n">
        <f aca="false">M133*31.25</f>
        <v>244.334107808028</v>
      </c>
    </row>
    <row collapsed="false" customFormat="false" customHeight="false" hidden="false" ht="12.75" outlineLevel="0" r="134">
      <c r="A134" s="119" t="n">
        <v>40402</v>
      </c>
      <c r="B134" s="0" t="s">
        <v>209</v>
      </c>
      <c r="C134" s="0" t="n">
        <v>18.861</v>
      </c>
      <c r="D134" s="0" t="n">
        <v>298.425</v>
      </c>
      <c r="E134" s="0" t="n">
        <v>28.73</v>
      </c>
      <c r="F134" s="0" t="n">
        <v>2912</v>
      </c>
      <c r="G134" s="0" t="n">
        <v>17.5</v>
      </c>
      <c r="I134" s="120" t="n">
        <f aca="false">(-((TAN(E134*PI()/180))/(TAN(($B$7+($B$14*(G134-$E$7)))*PI()/180))*($H$13+($B$15*(G134-$E$8)))+(TAN(E134*PI()/180))/(TAN(($B$7+($B$14*(G134-$E$7)))*PI()/180))*1/$B$16*($H$13+($B$15*(G134-$E$8)))-$B$13*1/$B$16*($H$13+($B$15*(G134-$E$8)))-($H$13+($B$15*(G134-$E$8)))+$B$13*($H$13+($B$15*(G134-$E$8))))+(WURZEL((POTENZ(((TAN(E134*PI()/180))/(TAN(($B$7+($B$14*(G134-$E$7)))*PI()/180))*($H$13+($B$15*(G134-$E$8)))+(TAN(E134*PI()/180))/(TAN(($B$7+($B$14*(G134-$E$7)))*PI()/180))*1/$B$16*($H$13+($B$15*(G134-$E$8)))-$B$13*1/$B$16*($H$13+($B$15*(G134-$E$8)))-($H$13+($B$15*(G134-$E$8)))+$B$13*($H$13+($B$15*(G134-$E$8)))),2))-4*((TAN(E134*PI()/180))/(TAN(($B$7+($B$14*(G134-$E$7)))*PI()/180))*1/$B$16*POTENZ(($H$13+($B$15*(G134-$E$8))),2))*((TAN(E134*PI()/180))/(TAN(($B$7+($B$14*(G134-$E$7)))*PI()/180))-1))))/(2*((TAN(E134*PI()/180))/(TAN(($B$7+($B$14*(G134-$E$7)))*PI()/180))*1/$B$16*POTENZ(($H$13+($B$15*(G134-$E$8))),2)))</f>
        <v>99.5332550333397</v>
      </c>
      <c r="J134" s="121" t="n">
        <f aca="false">I134*20.9/100</f>
        <v>20.802450301968</v>
      </c>
      <c r="K134" s="82" t="n">
        <f aca="false">($B$9-EXP(52.57-6690.9/(273.15+G134)-4.681*LN(273.15+G134)))*I134/100*0.2095</f>
        <v>207.051641742678</v>
      </c>
      <c r="L134" s="82" t="n">
        <f aca="false">K134/1.33322</f>
        <v>155.301931971226</v>
      </c>
      <c r="M134" s="120" t="n">
        <f aca="false">(($B$9-EXP(52.57-6690.9/(273.15+G134)-4.681*LN(273.15+G134)))/1013)*I134/100*0.2095*((49-1.335*G134+0.02759*POTENZ(G134,2)-0.0003235*POTENZ(G134,3)+0.000001614*POTENZ(G134,4))-($J$16*(5.516*10^-1-1.759*10^-2*G134+2.253*10^-4*POTENZ(G134,2)-2.654*10^-7*POTENZ(G134,3)+5.363*10^-8*POTENZ(G134,4))))*32/22.414</f>
        <v>7.83970118592943</v>
      </c>
      <c r="N134" s="120" t="n">
        <f aca="false">M134*31.25</f>
        <v>244.990662060295</v>
      </c>
    </row>
    <row collapsed="false" customFormat="false" customHeight="false" hidden="false" ht="12.75" outlineLevel="0" r="135">
      <c r="A135" s="119" t="n">
        <v>40402</v>
      </c>
      <c r="B135" s="0" t="s">
        <v>210</v>
      </c>
      <c r="C135" s="0" t="n">
        <v>19.029</v>
      </c>
      <c r="D135" s="0" t="n">
        <v>298.158</v>
      </c>
      <c r="E135" s="0" t="n">
        <v>28.74</v>
      </c>
      <c r="F135" s="0" t="n">
        <v>2909</v>
      </c>
      <c r="G135" s="0" t="n">
        <v>17.5</v>
      </c>
      <c r="I135" s="120" t="n">
        <f aca="false">(-((TAN(E135*PI()/180))/(TAN(($B$7+($B$14*(G135-$E$7)))*PI()/180))*($H$13+($B$15*(G135-$E$8)))+(TAN(E135*PI()/180))/(TAN(($B$7+($B$14*(G135-$E$7)))*PI()/180))*1/$B$16*($H$13+($B$15*(G135-$E$8)))-$B$13*1/$B$16*($H$13+($B$15*(G135-$E$8)))-($H$13+($B$15*(G135-$E$8)))+$B$13*($H$13+($B$15*(G135-$E$8))))+(WURZEL((POTENZ(((TAN(E135*PI()/180))/(TAN(($B$7+($B$14*(G135-$E$7)))*PI()/180))*($H$13+($B$15*(G135-$E$8)))+(TAN(E135*PI()/180))/(TAN(($B$7+($B$14*(G135-$E$7)))*PI()/180))*1/$B$16*($H$13+($B$15*(G135-$E$8)))-$B$13*1/$B$16*($H$13+($B$15*(G135-$E$8)))-($H$13+($B$15*(G135-$E$8)))+$B$13*($H$13+($B$15*(G135-$E$8)))),2))-4*((TAN(E135*PI()/180))/(TAN(($B$7+($B$14*(G135-$E$7)))*PI()/180))*1/$B$16*POTENZ(($H$13+($B$15*(G135-$E$8))),2))*((TAN(E135*PI()/180))/(TAN(($B$7+($B$14*(G135-$E$7)))*PI()/180))-1))))/(2*((TAN(E135*PI()/180))/(TAN(($B$7+($B$14*(G135-$E$7)))*PI()/180))*1/$B$16*POTENZ(($H$13+($B$15*(G135-$E$8))),2)))</f>
        <v>99.4442487028039</v>
      </c>
      <c r="J135" s="121" t="n">
        <f aca="false">I135*20.9/100</f>
        <v>20.783847978886</v>
      </c>
      <c r="K135" s="82" t="n">
        <f aca="false">($B$9-EXP(52.57-6690.9/(273.15+G135)-4.681*LN(273.15+G135)))*I135/100*0.2095</f>
        <v>206.866488480517</v>
      </c>
      <c r="L135" s="82" t="n">
        <f aca="false">K135/1.33322</f>
        <v>155.163055220082</v>
      </c>
      <c r="M135" s="120" t="n">
        <f aca="false">(($B$9-EXP(52.57-6690.9/(273.15+G135)-4.681*LN(273.15+G135)))/1013)*I135/100*0.2095*((49-1.335*G135+0.02759*POTENZ(G135,2)-0.0003235*POTENZ(G135,3)+0.000001614*POTENZ(G135,4))-($J$16*(5.516*10^-1-1.759*10^-2*G135+2.253*10^-4*POTENZ(G135,2)-2.654*10^-7*POTENZ(G135,3)+5.363*10^-8*POTENZ(G135,4))))*32/22.414</f>
        <v>7.83269063418145</v>
      </c>
      <c r="N135" s="120" t="n">
        <f aca="false">M135*31.25</f>
        <v>244.77158231817</v>
      </c>
    </row>
    <row collapsed="false" customFormat="false" customHeight="false" hidden="false" ht="12.75" outlineLevel="0" r="136">
      <c r="A136" s="119" t="n">
        <v>40402</v>
      </c>
      <c r="B136" s="0" t="s">
        <v>211</v>
      </c>
      <c r="C136" s="0" t="n">
        <v>19.195</v>
      </c>
      <c r="D136" s="0" t="n">
        <v>294.188</v>
      </c>
      <c r="E136" s="0" t="n">
        <v>28.89</v>
      </c>
      <c r="F136" s="0" t="n">
        <v>2906</v>
      </c>
      <c r="G136" s="0" t="n">
        <v>17.5</v>
      </c>
      <c r="I136" s="120" t="n">
        <f aca="false">(-((TAN(E136*PI()/180))/(TAN(($B$7+($B$14*(G136-$E$7)))*PI()/180))*($H$13+($B$15*(G136-$E$8)))+(TAN(E136*PI()/180))/(TAN(($B$7+($B$14*(G136-$E$7)))*PI()/180))*1/$B$16*($H$13+($B$15*(G136-$E$8)))-$B$13*1/$B$16*($H$13+($B$15*(G136-$E$8)))-($H$13+($B$15*(G136-$E$8)))+$B$13*($H$13+($B$15*(G136-$E$8))))+(WURZEL((POTENZ(((TAN(E136*PI()/180))/(TAN(($B$7+($B$14*(G136-$E$7)))*PI()/180))*($H$13+($B$15*(G136-$E$8)))+(TAN(E136*PI()/180))/(TAN(($B$7+($B$14*(G136-$E$7)))*PI()/180))*1/$B$16*($H$13+($B$15*(G136-$E$8)))-$B$13*1/$B$16*($H$13+($B$15*(G136-$E$8)))-($H$13+($B$15*(G136-$E$8)))+$B$13*($H$13+($B$15*(G136-$E$8)))),2))-4*((TAN(E136*PI()/180))/(TAN(($B$7+($B$14*(G136-$E$7)))*PI()/180))*1/$B$16*POTENZ(($H$13+($B$15*(G136-$E$8))),2))*((TAN(E136*PI()/180))/(TAN(($B$7+($B$14*(G136-$E$7)))*PI()/180))-1))))/(2*((TAN(E136*PI()/180))/(TAN(($B$7+($B$14*(G136-$E$7)))*PI()/180))*1/$B$16*POTENZ(($H$13+($B$15*(G136-$E$8))),2)))</f>
        <v>98.1202193988238</v>
      </c>
      <c r="J136" s="121" t="n">
        <f aca="false">I136*20.9/100</f>
        <v>20.5071258543542</v>
      </c>
      <c r="K136" s="82" t="n">
        <f aca="false">($B$9-EXP(52.57-6690.9/(273.15+G136)-4.681*LN(273.15+G136)))*I136/100*0.2095</f>
        <v>204.112208606794</v>
      </c>
      <c r="L136" s="82" t="n">
        <f aca="false">K136/1.33322</f>
        <v>153.097169714521</v>
      </c>
      <c r="M136" s="120" t="n">
        <f aca="false">(($B$9-EXP(52.57-6690.9/(273.15+G136)-4.681*LN(273.15+G136)))/1013)*I136/100*0.2095*((49-1.335*G136+0.02759*POTENZ(G136,2)-0.0003235*POTENZ(G136,3)+0.000001614*POTENZ(G136,4))-($J$16*(5.516*10^-1-1.759*10^-2*G136+2.253*10^-4*POTENZ(G136,2)-2.654*10^-7*POTENZ(G136,3)+5.363*10^-8*POTENZ(G136,4))))*32/22.414</f>
        <v>7.7284039402404</v>
      </c>
      <c r="N136" s="120" t="n">
        <f aca="false">M136*31.25</f>
        <v>241.512623132512</v>
      </c>
    </row>
    <row collapsed="false" customFormat="false" customHeight="false" hidden="false" ht="12.75" outlineLevel="0" r="137">
      <c r="A137" s="119" t="n">
        <v>40402</v>
      </c>
      <c r="B137" s="0" t="s">
        <v>212</v>
      </c>
      <c r="C137" s="0" t="n">
        <v>19.362</v>
      </c>
      <c r="D137" s="0" t="n">
        <v>296.033</v>
      </c>
      <c r="E137" s="0" t="n">
        <v>28.82</v>
      </c>
      <c r="F137" s="0" t="n">
        <v>2912</v>
      </c>
      <c r="G137" s="0" t="n">
        <v>17.5</v>
      </c>
      <c r="I137" s="120" t="n">
        <f aca="false">(-((TAN(E137*PI()/180))/(TAN(($B$7+($B$14*(G137-$E$7)))*PI()/180))*($H$13+($B$15*(G137-$E$8)))+(TAN(E137*PI()/180))/(TAN(($B$7+($B$14*(G137-$E$7)))*PI()/180))*1/$B$16*($H$13+($B$15*(G137-$E$8)))-$B$13*1/$B$16*($H$13+($B$15*(G137-$E$8)))-($H$13+($B$15*(G137-$E$8)))+$B$13*($H$13+($B$15*(G137-$E$8))))+(WURZEL((POTENZ(((TAN(E137*PI()/180))/(TAN(($B$7+($B$14*(G137-$E$7)))*PI()/180))*($H$13+($B$15*(G137-$E$8)))+(TAN(E137*PI()/180))/(TAN(($B$7+($B$14*(G137-$E$7)))*PI()/180))*1/$B$16*($H$13+($B$15*(G137-$E$8)))-$B$13*1/$B$16*($H$13+($B$15*(G137-$E$8)))-($H$13+($B$15*(G137-$E$8)))+$B$13*($H$13+($B$15*(G137-$E$8)))),2))-4*((TAN(E137*PI()/180))/(TAN(($B$7+($B$14*(G137-$E$7)))*PI()/180))*1/$B$16*POTENZ(($H$13+($B$15*(G137-$E$8))),2))*((TAN(E137*PI()/180))/(TAN(($B$7+($B$14*(G137-$E$7)))*PI()/180))-1))))/(2*((TAN(E137*PI()/180))/(TAN(($B$7+($B$14*(G137-$E$7)))*PI()/180))*1/$B$16*POTENZ(($H$13+($B$15*(G137-$E$8))),2)))</f>
        <v>98.7355283627973</v>
      </c>
      <c r="J137" s="121" t="n">
        <f aca="false">I137*20.9/100</f>
        <v>20.6357254278246</v>
      </c>
      <c r="K137" s="82" t="n">
        <f aca="false">($B$9-EXP(52.57-6690.9/(273.15+G137)-4.681*LN(273.15+G137)))*I137/100*0.2095</f>
        <v>205.392190168002</v>
      </c>
      <c r="L137" s="82" t="n">
        <f aca="false">K137/1.33322</f>
        <v>154.057237491188</v>
      </c>
      <c r="M137" s="120" t="n">
        <f aca="false">(($B$9-EXP(52.57-6690.9/(273.15+G137)-4.681*LN(273.15+G137)))/1013)*I137/100*0.2095*((49-1.335*G137+0.02759*POTENZ(G137,2)-0.0003235*POTENZ(G137,3)+0.000001614*POTENZ(G137,4))-($J$16*(5.516*10^-1-1.759*10^-2*G137+2.253*10^-4*POTENZ(G137,2)-2.654*10^-7*POTENZ(G137,3)+5.363*10^-8*POTENZ(G137,4))))*32/22.414</f>
        <v>7.77686853042145</v>
      </c>
      <c r="N137" s="120" t="n">
        <f aca="false">M137*31.25</f>
        <v>243.02714157567</v>
      </c>
    </row>
    <row collapsed="false" customFormat="false" customHeight="false" hidden="false" ht="12.75" outlineLevel="0" r="138">
      <c r="A138" s="119" t="n">
        <v>40402</v>
      </c>
      <c r="B138" s="0" t="s">
        <v>213</v>
      </c>
      <c r="C138" s="0" t="n">
        <v>19.529</v>
      </c>
      <c r="D138" s="0" t="n">
        <v>296.828</v>
      </c>
      <c r="E138" s="0" t="n">
        <v>28.79</v>
      </c>
      <c r="F138" s="0" t="n">
        <v>2908</v>
      </c>
      <c r="G138" s="0" t="n">
        <v>17.5</v>
      </c>
      <c r="I138" s="120" t="n">
        <f aca="false">(-((TAN(E138*PI()/180))/(TAN(($B$7+($B$14*(G138-$E$7)))*PI()/180))*($H$13+($B$15*(G138-$E$8)))+(TAN(E138*PI()/180))/(TAN(($B$7+($B$14*(G138-$E$7)))*PI()/180))*1/$B$16*($H$13+($B$15*(G138-$E$8)))-$B$13*1/$B$16*($H$13+($B$15*(G138-$E$8)))-($H$13+($B$15*(G138-$E$8)))+$B$13*($H$13+($B$15*(G138-$E$8))))+(WURZEL((POTENZ(((TAN(E138*PI()/180))/(TAN(($B$7+($B$14*(G138-$E$7)))*PI()/180))*($H$13+($B$15*(G138-$E$8)))+(TAN(E138*PI()/180))/(TAN(($B$7+($B$14*(G138-$E$7)))*PI()/180))*1/$B$16*($H$13+($B$15*(G138-$E$8)))-$B$13*1/$B$16*($H$13+($B$15*(G138-$E$8)))-($H$13+($B$15*(G138-$E$8)))+$B$13*($H$13+($B$15*(G138-$E$8)))),2))-4*((TAN(E138*PI()/180))/(TAN(($B$7+($B$14*(G138-$E$7)))*PI()/180))*1/$B$16*POTENZ(($H$13+($B$15*(G138-$E$8))),2))*((TAN(E138*PI()/180))/(TAN(($B$7+($B$14*(G138-$E$7)))*PI()/180))-1))))/(2*((TAN(E138*PI()/180))/(TAN(($B$7+($B$14*(G138-$E$7)))*PI()/180))*1/$B$16*POTENZ(($H$13+($B$15*(G138-$E$8))),2)))</f>
        <v>99.000606578636</v>
      </c>
      <c r="J138" s="121" t="n">
        <f aca="false">I138*20.9/100</f>
        <v>20.6911267749349</v>
      </c>
      <c r="K138" s="82" t="n">
        <f aca="false">($B$9-EXP(52.57-6690.9/(273.15+G138)-4.681*LN(273.15+G138)))*I138/100*0.2095</f>
        <v>205.943612702724</v>
      </c>
      <c r="L138" s="82" t="n">
        <f aca="false">K138/1.33322</f>
        <v>154.470839548405</v>
      </c>
      <c r="M138" s="120" t="n">
        <f aca="false">(($B$9-EXP(52.57-6690.9/(273.15+G138)-4.681*LN(273.15+G138)))/1013)*I138/100*0.2095*((49-1.335*G138+0.02759*POTENZ(G138,2)-0.0003235*POTENZ(G138,3)+0.000001614*POTENZ(G138,4))-($J$16*(5.516*10^-1-1.759*10^-2*G138+2.253*10^-4*POTENZ(G138,2)-2.654*10^-7*POTENZ(G138,3)+5.363*10^-8*POTENZ(G138,4))))*32/22.414</f>
        <v>7.79774732115705</v>
      </c>
      <c r="N138" s="120" t="n">
        <f aca="false">M138*31.25</f>
        <v>243.679603786158</v>
      </c>
    </row>
    <row collapsed="false" customFormat="false" customHeight="false" hidden="false" ht="12.75" outlineLevel="0" r="139">
      <c r="A139" s="119" t="n">
        <v>40402</v>
      </c>
      <c r="B139" s="0" t="s">
        <v>214</v>
      </c>
      <c r="C139" s="0" t="n">
        <v>19.696</v>
      </c>
      <c r="D139" s="0" t="n">
        <v>297.625</v>
      </c>
      <c r="E139" s="0" t="n">
        <v>28.76</v>
      </c>
      <c r="F139" s="0" t="n">
        <v>2910</v>
      </c>
      <c r="G139" s="0" t="n">
        <v>17.5</v>
      </c>
      <c r="I139" s="120" t="n">
        <f aca="false">(-((TAN(E139*PI()/180))/(TAN(($B$7+($B$14*(G139-$E$7)))*PI()/180))*($H$13+($B$15*(G139-$E$8)))+(TAN(E139*PI()/180))/(TAN(($B$7+($B$14*(G139-$E$7)))*PI()/180))*1/$B$16*($H$13+($B$15*(G139-$E$8)))-$B$13*1/$B$16*($H$13+($B$15*(G139-$E$8)))-($H$13+($B$15*(G139-$E$8)))+$B$13*($H$13+($B$15*(G139-$E$8))))+(WURZEL((POTENZ(((TAN(E139*PI()/180))/(TAN(($B$7+($B$14*(G139-$E$7)))*PI()/180))*($H$13+($B$15*(G139-$E$8)))+(TAN(E139*PI()/180))/(TAN(($B$7+($B$14*(G139-$E$7)))*PI()/180))*1/$B$16*($H$13+($B$15*(G139-$E$8)))-$B$13*1/$B$16*($H$13+($B$15*(G139-$E$8)))-($H$13+($B$15*(G139-$E$8)))+$B$13*($H$13+($B$15*(G139-$E$8)))),2))-4*((TAN(E139*PI()/180))/(TAN(($B$7+($B$14*(G139-$E$7)))*PI()/180))*1/$B$16*POTENZ(($H$13+($B$15*(G139-$E$8))),2))*((TAN(E139*PI()/180))/(TAN(($B$7+($B$14*(G139-$E$7)))*PI()/180))-1))))/(2*((TAN(E139*PI()/180))/(TAN(($B$7+($B$14*(G139-$E$7)))*PI()/180))*1/$B$16*POTENZ(($H$13+($B$15*(G139-$E$8))),2)))</f>
        <v>99.2665143286757</v>
      </c>
      <c r="J139" s="121" t="n">
        <f aca="false">I139*20.9/100</f>
        <v>20.7467014946932</v>
      </c>
      <c r="K139" s="82" t="n">
        <f aca="false">($B$9-EXP(52.57-6690.9/(273.15+G139)-4.681*LN(273.15+G139)))*I139/100*0.2095</f>
        <v>206.496760855865</v>
      </c>
      <c r="L139" s="82" t="n">
        <f aca="false">K139/1.33322</f>
        <v>154.885735929453</v>
      </c>
      <c r="M139" s="120" t="n">
        <f aca="false">(($B$9-EXP(52.57-6690.9/(273.15+G139)-4.681*LN(273.15+G139)))/1013)*I139/100*0.2095*((49-1.335*G139+0.02759*POTENZ(G139,2)-0.0003235*POTENZ(G139,3)+0.000001614*POTENZ(G139,4))-($J$16*(5.516*10^-1-1.759*10^-2*G139+2.253*10^-4*POTENZ(G139,2)-2.654*10^-7*POTENZ(G139,3)+5.363*10^-8*POTENZ(G139,4))))*32/22.414</f>
        <v>7.81869144985691</v>
      </c>
      <c r="N139" s="120" t="n">
        <f aca="false">M139*31.25</f>
        <v>244.334107808028</v>
      </c>
    </row>
    <row collapsed="false" customFormat="false" customHeight="false" hidden="false" ht="12.75" outlineLevel="0" r="140">
      <c r="A140" s="119" t="n">
        <v>40402</v>
      </c>
      <c r="B140" s="0" t="s">
        <v>215</v>
      </c>
      <c r="C140" s="0" t="n">
        <v>19.863</v>
      </c>
      <c r="D140" s="0" t="n">
        <v>301.109</v>
      </c>
      <c r="E140" s="0" t="n">
        <v>28.63</v>
      </c>
      <c r="F140" s="0" t="n">
        <v>2908</v>
      </c>
      <c r="G140" s="0" t="n">
        <v>17.5</v>
      </c>
      <c r="I140" s="120" t="n">
        <f aca="false">(-((TAN(E140*PI()/180))/(TAN(($B$7+($B$14*(G140-$E$7)))*PI()/180))*($H$13+($B$15*(G140-$E$8)))+(TAN(E140*PI()/180))/(TAN(($B$7+($B$14*(G140-$E$7)))*PI()/180))*1/$B$16*($H$13+($B$15*(G140-$E$8)))-$B$13*1/$B$16*($H$13+($B$15*(G140-$E$8)))-($H$13+($B$15*(G140-$E$8)))+$B$13*($H$13+($B$15*(G140-$E$8))))+(WURZEL((POTENZ(((TAN(E140*PI()/180))/(TAN(($B$7+($B$14*(G140-$E$7)))*PI()/180))*($H$13+($B$15*(G140-$E$8)))+(TAN(E140*PI()/180))/(TAN(($B$7+($B$14*(G140-$E$7)))*PI()/180))*1/$B$16*($H$13+($B$15*(G140-$E$8)))-$B$13*1/$B$16*($H$13+($B$15*(G140-$E$8)))-($H$13+($B$15*(G140-$E$8)))+$B$13*($H$13+($B$15*(G140-$E$8)))),2))-4*((TAN(E140*PI()/180))/(TAN(($B$7+($B$14*(G140-$E$7)))*PI()/180))*1/$B$16*POTENZ(($H$13+($B$15*(G140-$E$8))),2))*((TAN(E140*PI()/180))/(TAN(($B$7+($B$14*(G140-$E$7)))*PI()/180))-1))))/(2*((TAN(E140*PI()/180))/(TAN(($B$7+($B$14*(G140-$E$7)))*PI()/180))*1/$B$16*POTENZ(($H$13+($B$15*(G140-$E$8))),2)))</f>
        <v>100.428450744413</v>
      </c>
      <c r="J140" s="121" t="n">
        <f aca="false">I140*20.9/100</f>
        <v>20.9895462055823</v>
      </c>
      <c r="K140" s="82" t="n">
        <f aca="false">($B$9-EXP(52.57-6690.9/(273.15+G140)-4.681*LN(273.15+G140)))*I140/100*0.2095</f>
        <v>208.913850926901</v>
      </c>
      <c r="L140" s="82" t="n">
        <f aca="false">K140/1.33322</f>
        <v>156.698707585321</v>
      </c>
      <c r="M140" s="120" t="n">
        <f aca="false">(($B$9-EXP(52.57-6690.9/(273.15+G140)-4.681*LN(273.15+G140)))/1013)*I140/100*0.2095*((49-1.335*G140+0.02759*POTENZ(G140,2)-0.0003235*POTENZ(G140,3)+0.000001614*POTENZ(G140,4))-($J$16*(5.516*10^-1-1.759*10^-2*G140+2.253*10^-4*POTENZ(G140,2)-2.654*10^-7*POTENZ(G140,3)+5.363*10^-8*POTENZ(G140,4))))*32/22.414</f>
        <v>7.91021095550733</v>
      </c>
      <c r="N140" s="120" t="n">
        <f aca="false">M140*31.25</f>
        <v>247.194092359604</v>
      </c>
    </row>
    <row collapsed="false" customFormat="false" customHeight="false" hidden="false" ht="12.75" outlineLevel="0" r="141">
      <c r="A141" s="119" t="n">
        <v>40402</v>
      </c>
      <c r="B141" s="0" t="s">
        <v>216</v>
      </c>
      <c r="C141" s="0" t="n">
        <v>20.03</v>
      </c>
      <c r="D141" s="0" t="n">
        <v>295.769</v>
      </c>
      <c r="E141" s="0" t="n">
        <v>28.83</v>
      </c>
      <c r="F141" s="0" t="n">
        <v>2905</v>
      </c>
      <c r="G141" s="0" t="n">
        <v>17.5</v>
      </c>
      <c r="I141" s="120" t="n">
        <f aca="false">(-((TAN(E141*PI()/180))/(TAN(($B$7+($B$14*(G141-$E$7)))*PI()/180))*($H$13+($B$15*(G141-$E$8)))+(TAN(E141*PI()/180))/(TAN(($B$7+($B$14*(G141-$E$7)))*PI()/180))*1/$B$16*($H$13+($B$15*(G141-$E$8)))-$B$13*1/$B$16*($H$13+($B$15*(G141-$E$8)))-($H$13+($B$15*(G141-$E$8)))+$B$13*($H$13+($B$15*(G141-$E$8))))+(WURZEL((POTENZ(((TAN(E141*PI()/180))/(TAN(($B$7+($B$14*(G141-$E$7)))*PI()/180))*($H$13+($B$15*(G141-$E$8)))+(TAN(E141*PI()/180))/(TAN(($B$7+($B$14*(G141-$E$7)))*PI()/180))*1/$B$16*($H$13+($B$15*(G141-$E$8)))-$B$13*1/$B$16*($H$13+($B$15*(G141-$E$8)))-($H$13+($B$15*(G141-$E$8)))+$B$13*($H$13+($B$15*(G141-$E$8)))),2))-4*((TAN(E141*PI()/180))/(TAN(($B$7+($B$14*(G141-$E$7)))*PI()/180))*1/$B$16*POTENZ(($H$13+($B$15*(G141-$E$8))),2))*((TAN(E141*PI()/180))/(TAN(($B$7+($B$14*(G141-$E$7)))*PI()/180))-1))))/(2*((TAN(E141*PI()/180))/(TAN(($B$7+($B$14*(G141-$E$7)))*PI()/180))*1/$B$16*POTENZ(($H$13+($B$15*(G141-$E$8))),2)))</f>
        <v>98.6473527095821</v>
      </c>
      <c r="J141" s="121" t="n">
        <f aca="false">I141*20.9/100</f>
        <v>20.6172967163026</v>
      </c>
      <c r="K141" s="82" t="n">
        <f aca="false">($B$9-EXP(52.57-6690.9/(273.15+G141)-4.681*LN(273.15+G141)))*I141/100*0.2095</f>
        <v>205.208764902207</v>
      </c>
      <c r="L141" s="82" t="n">
        <f aca="false">K141/1.33322</f>
        <v>153.919656847487</v>
      </c>
      <c r="M141" s="120" t="n">
        <f aca="false">(($B$9-EXP(52.57-6690.9/(273.15+G141)-4.681*LN(273.15+G141)))/1013)*I141/100*0.2095*((49-1.335*G141+0.02759*POTENZ(G141,2)-0.0003235*POTENZ(G141,3)+0.000001614*POTENZ(G141,4))-($J$16*(5.516*10^-1-1.759*10^-2*G141+2.253*10^-4*POTENZ(G141,2)-2.654*10^-7*POTENZ(G141,3)+5.363*10^-8*POTENZ(G141,4))))*32/22.414</f>
        <v>7.76992340667511</v>
      </c>
      <c r="N141" s="120" t="n">
        <f aca="false">M141*31.25</f>
        <v>242.810106458597</v>
      </c>
    </row>
    <row collapsed="false" customFormat="false" customHeight="false" hidden="false" ht="12.75" outlineLevel="0" r="142">
      <c r="A142" s="119" t="n">
        <v>40402</v>
      </c>
      <c r="B142" s="0" t="s">
        <v>217</v>
      </c>
      <c r="C142" s="0" t="n">
        <v>20.197</v>
      </c>
      <c r="D142" s="0" t="n">
        <v>299.763</v>
      </c>
      <c r="E142" s="0" t="n">
        <v>28.68</v>
      </c>
      <c r="F142" s="0" t="n">
        <v>2904</v>
      </c>
      <c r="G142" s="0" t="n">
        <v>17.5</v>
      </c>
      <c r="I142" s="120" t="n">
        <f aca="false">(-((TAN(E142*PI()/180))/(TAN(($B$7+($B$14*(G142-$E$7)))*PI()/180))*($H$13+($B$15*(G142-$E$8)))+(TAN(E142*PI()/180))/(TAN(($B$7+($B$14*(G142-$E$7)))*PI()/180))*1/$B$16*($H$13+($B$15*(G142-$E$8)))-$B$13*1/$B$16*($H$13+($B$15*(G142-$E$8)))-($H$13+($B$15*(G142-$E$8)))+$B$13*($H$13+($B$15*(G142-$E$8))))+(WURZEL((POTENZ(((TAN(E142*PI()/180))/(TAN(($B$7+($B$14*(G142-$E$7)))*PI()/180))*($H$13+($B$15*(G142-$E$8)))+(TAN(E142*PI()/180))/(TAN(($B$7+($B$14*(G142-$E$7)))*PI()/180))*1/$B$16*($H$13+($B$15*(G142-$E$8)))-$B$13*1/$B$16*($H$13+($B$15*(G142-$E$8)))-($H$13+($B$15*(G142-$E$8)))+$B$13*($H$13+($B$15*(G142-$E$8)))),2))-4*((TAN(E142*PI()/180))/(TAN(($B$7+($B$14*(G142-$E$7)))*PI()/180))*1/$B$16*POTENZ(($H$13+($B$15*(G142-$E$8))),2))*((TAN(E142*PI()/180))/(TAN(($B$7+($B$14*(G142-$E$7)))*PI()/180))-1))))/(2*((TAN(E142*PI()/180))/(TAN(($B$7+($B$14*(G142-$E$7)))*PI()/180))*1/$B$16*POTENZ(($H$13+($B$15*(G142-$E$8))),2)))</f>
        <v>99.9796832259434</v>
      </c>
      <c r="J142" s="121" t="n">
        <f aca="false">I142*20.9/100</f>
        <v>20.8957537942222</v>
      </c>
      <c r="K142" s="82" t="n">
        <f aca="false">($B$9-EXP(52.57-6690.9/(273.15+G142)-4.681*LN(273.15+G142)))*I142/100*0.2095</f>
        <v>207.980313171819</v>
      </c>
      <c r="L142" s="82" t="n">
        <f aca="false">K142/1.33322</f>
        <v>155.998494750918</v>
      </c>
      <c r="M142" s="120" t="n">
        <f aca="false">(($B$9-EXP(52.57-6690.9/(273.15+G142)-4.681*LN(273.15+G142)))/1013)*I142/100*0.2095*((49-1.335*G142+0.02759*POTENZ(G142,2)-0.0003235*POTENZ(G142,3)+0.000001614*POTENZ(G142,4))-($J$16*(5.516*10^-1-1.759*10^-2*G142+2.253*10^-4*POTENZ(G142,2)-2.654*10^-7*POTENZ(G142,3)+5.363*10^-8*POTENZ(G142,4))))*32/22.414</f>
        <v>7.87486394263638</v>
      </c>
      <c r="N142" s="120" t="n">
        <f aca="false">M142*31.25</f>
        <v>246.089498207387</v>
      </c>
    </row>
    <row collapsed="false" customFormat="false" customHeight="false" hidden="false" ht="12.75" outlineLevel="0" r="143">
      <c r="A143" s="119" t="n">
        <v>40402</v>
      </c>
      <c r="B143" s="0" t="s">
        <v>218</v>
      </c>
      <c r="C143" s="0" t="n">
        <v>20.364</v>
      </c>
      <c r="D143" s="0" t="n">
        <v>297.359</v>
      </c>
      <c r="E143" s="0" t="n">
        <v>28.77</v>
      </c>
      <c r="F143" s="0" t="n">
        <v>2899</v>
      </c>
      <c r="G143" s="0" t="n">
        <v>17.5</v>
      </c>
      <c r="I143" s="120" t="n">
        <f aca="false">(-((TAN(E143*PI()/180))/(TAN(($B$7+($B$14*(G143-$E$7)))*PI()/180))*($H$13+($B$15*(G143-$E$8)))+(TAN(E143*PI()/180))/(TAN(($B$7+($B$14*(G143-$E$7)))*PI()/180))*1/$B$16*($H$13+($B$15*(G143-$E$8)))-$B$13*1/$B$16*($H$13+($B$15*(G143-$E$8)))-($H$13+($B$15*(G143-$E$8)))+$B$13*($H$13+($B$15*(G143-$E$8))))+(WURZEL((POTENZ(((TAN(E143*PI()/180))/(TAN(($B$7+($B$14*(G143-$E$7)))*PI()/180))*($H$13+($B$15*(G143-$E$8)))+(TAN(E143*PI()/180))/(TAN(($B$7+($B$14*(G143-$E$7)))*PI()/180))*1/$B$16*($H$13+($B$15*(G143-$E$8)))-$B$13*1/$B$16*($H$13+($B$15*(G143-$E$8)))-($H$13+($B$15*(G143-$E$8)))+$B$13*($H$13+($B$15*(G143-$E$8)))),2))-4*((TAN(E143*PI()/180))/(TAN(($B$7+($B$14*(G143-$E$7)))*PI()/180))*1/$B$16*POTENZ(($H$13+($B$15*(G143-$E$8))),2))*((TAN(E143*PI()/180))/(TAN(($B$7+($B$14*(G143-$E$7)))*PI()/180))-1))))/(2*((TAN(E143*PI()/180))/(TAN(($B$7+($B$14*(G143-$E$7)))*PI()/180))*1/$B$16*POTENZ(($H$13+($B$15*(G143-$E$8))),2)))</f>
        <v>99.1777860307232</v>
      </c>
      <c r="J143" s="121" t="n">
        <f aca="false">I143*20.9/100</f>
        <v>20.7281572804211</v>
      </c>
      <c r="K143" s="82" t="n">
        <f aca="false">($B$9-EXP(52.57-6690.9/(273.15+G143)-4.681*LN(273.15+G143)))*I143/100*0.2095</f>
        <v>206.312185964248</v>
      </c>
      <c r="L143" s="82" t="n">
        <f aca="false">K143/1.33322</f>
        <v>154.747292993091</v>
      </c>
      <c r="M143" s="120" t="n">
        <f aca="false">(($B$9-EXP(52.57-6690.9/(273.15+G143)-4.681*LN(273.15+G143)))/1013)*I143/100*0.2095*((49-1.335*G143+0.02759*POTENZ(G143,2)-0.0003235*POTENZ(G143,3)+0.000001614*POTENZ(G143,4))-($J$16*(5.516*10^-1-1.759*10^-2*G143+2.253*10^-4*POTENZ(G143,2)-2.654*10^-7*POTENZ(G143,3)+5.363*10^-8*POTENZ(G143,4))))*32/22.414</f>
        <v>7.81170279724577</v>
      </c>
      <c r="N143" s="120" t="n">
        <f aca="false">M143*31.25</f>
        <v>244.11571241393</v>
      </c>
    </row>
    <row collapsed="false" customFormat="false" customHeight="false" hidden="false" ht="12.75" outlineLevel="0" r="144">
      <c r="A144" s="119" t="n">
        <v>40402</v>
      </c>
      <c r="B144" s="0" t="s">
        <v>219</v>
      </c>
      <c r="C144" s="0" t="n">
        <v>20.531</v>
      </c>
      <c r="D144" s="0" t="n">
        <v>298.158</v>
      </c>
      <c r="E144" s="0" t="n">
        <v>28.74</v>
      </c>
      <c r="F144" s="0" t="n">
        <v>2900</v>
      </c>
      <c r="G144" s="0" t="n">
        <v>17.5</v>
      </c>
      <c r="I144" s="120" t="n">
        <f aca="false">(-((TAN(E144*PI()/180))/(TAN(($B$7+($B$14*(G144-$E$7)))*PI()/180))*($H$13+($B$15*(G144-$E$8)))+(TAN(E144*PI()/180))/(TAN(($B$7+($B$14*(G144-$E$7)))*PI()/180))*1/$B$16*($H$13+($B$15*(G144-$E$8)))-$B$13*1/$B$16*($H$13+($B$15*(G144-$E$8)))-($H$13+($B$15*(G144-$E$8)))+$B$13*($H$13+($B$15*(G144-$E$8))))+(WURZEL((POTENZ(((TAN(E144*PI()/180))/(TAN(($B$7+($B$14*(G144-$E$7)))*PI()/180))*($H$13+($B$15*(G144-$E$8)))+(TAN(E144*PI()/180))/(TAN(($B$7+($B$14*(G144-$E$7)))*PI()/180))*1/$B$16*($H$13+($B$15*(G144-$E$8)))-$B$13*1/$B$16*($H$13+($B$15*(G144-$E$8)))-($H$13+($B$15*(G144-$E$8)))+$B$13*($H$13+($B$15*(G144-$E$8)))),2))-4*((TAN(E144*PI()/180))/(TAN(($B$7+($B$14*(G144-$E$7)))*PI()/180))*1/$B$16*POTENZ(($H$13+($B$15*(G144-$E$8))),2))*((TAN(E144*PI()/180))/(TAN(($B$7+($B$14*(G144-$E$7)))*PI()/180))-1))))/(2*((TAN(E144*PI()/180))/(TAN(($B$7+($B$14*(G144-$E$7)))*PI()/180))*1/$B$16*POTENZ(($H$13+($B$15*(G144-$E$8))),2)))</f>
        <v>99.4442487028039</v>
      </c>
      <c r="J144" s="121" t="n">
        <f aca="false">I144*20.9/100</f>
        <v>20.783847978886</v>
      </c>
      <c r="K144" s="82" t="n">
        <f aca="false">($B$9-EXP(52.57-6690.9/(273.15+G144)-4.681*LN(273.15+G144)))*I144/100*0.2095</f>
        <v>206.866488480517</v>
      </c>
      <c r="L144" s="82" t="n">
        <f aca="false">K144/1.33322</f>
        <v>155.163055220082</v>
      </c>
      <c r="M144" s="120" t="n">
        <f aca="false">(($B$9-EXP(52.57-6690.9/(273.15+G144)-4.681*LN(273.15+G144)))/1013)*I144/100*0.2095*((49-1.335*G144+0.02759*POTENZ(G144,2)-0.0003235*POTENZ(G144,3)+0.000001614*POTENZ(G144,4))-($J$16*(5.516*10^-1-1.759*10^-2*G144+2.253*10^-4*POTENZ(G144,2)-2.654*10^-7*POTENZ(G144,3)+5.363*10^-8*POTENZ(G144,4))))*32/22.414</f>
        <v>7.83269063418145</v>
      </c>
      <c r="N144" s="120" t="n">
        <f aca="false">M144*31.25</f>
        <v>244.77158231817</v>
      </c>
    </row>
    <row collapsed="false" customFormat="false" customHeight="false" hidden="false" ht="12.75" outlineLevel="0" r="145">
      <c r="A145" s="119" t="n">
        <v>40402</v>
      </c>
      <c r="B145" s="0" t="s">
        <v>220</v>
      </c>
      <c r="C145" s="0" t="n">
        <v>20.698</v>
      </c>
      <c r="D145" s="0" t="n">
        <v>302.733</v>
      </c>
      <c r="E145" s="0" t="n">
        <v>28.57</v>
      </c>
      <c r="F145" s="0" t="n">
        <v>2903</v>
      </c>
      <c r="G145" s="0" t="n">
        <v>17.5</v>
      </c>
      <c r="I145" s="120" t="n">
        <f aca="false">(-((TAN(E145*PI()/180))/(TAN(($B$7+($B$14*(G145-$E$7)))*PI()/180))*($H$13+($B$15*(G145-$E$8)))+(TAN(E145*PI()/180))/(TAN(($B$7+($B$14*(G145-$E$7)))*PI()/180))*1/$B$16*($H$13+($B$15*(G145-$E$8)))-$B$13*1/$B$16*($H$13+($B$15*(G145-$E$8)))-($H$13+($B$15*(G145-$E$8)))+$B$13*($H$13+($B$15*(G145-$E$8))))+(WURZEL((POTENZ(((TAN(E145*PI()/180))/(TAN(($B$7+($B$14*(G145-$E$7)))*PI()/180))*($H$13+($B$15*(G145-$E$8)))+(TAN(E145*PI()/180))/(TAN(($B$7+($B$14*(G145-$E$7)))*PI()/180))*1/$B$16*($H$13+($B$15*(G145-$E$8)))-$B$13*1/$B$16*($H$13+($B$15*(G145-$E$8)))-($H$13+($B$15*(G145-$E$8)))+$B$13*($H$13+($B$15*(G145-$E$8)))),2))-4*((TAN(E145*PI()/180))/(TAN(($B$7+($B$14*(G145-$E$7)))*PI()/180))*1/$B$16*POTENZ(($H$13+($B$15*(G145-$E$8))),2))*((TAN(E145*PI()/180))/(TAN(($B$7+($B$14*(G145-$E$7)))*PI()/180))-1))))/(2*((TAN(E145*PI()/180))/(TAN(($B$7+($B$14*(G145-$E$7)))*PI()/180))*1/$B$16*POTENZ(($H$13+($B$15*(G145-$E$8))),2)))</f>
        <v>100.97008240594</v>
      </c>
      <c r="J145" s="121" t="n">
        <f aca="false">I145*20.9/100</f>
        <v>21.1027472228414</v>
      </c>
      <c r="K145" s="82" t="n">
        <f aca="false">($B$9-EXP(52.57-6690.9/(273.15+G145)-4.681*LN(273.15+G145)))*I145/100*0.2095</f>
        <v>210.040567065155</v>
      </c>
      <c r="L145" s="82" t="n">
        <f aca="false">K145/1.33322</f>
        <v>157.54381652327</v>
      </c>
      <c r="M145" s="120" t="n">
        <f aca="false">(($B$9-EXP(52.57-6690.9/(273.15+G145)-4.681*LN(273.15+G145)))/1013)*I145/100*0.2095*((49-1.335*G145+0.02759*POTENZ(G145,2)-0.0003235*POTENZ(G145,3)+0.000001614*POTENZ(G145,4))-($J$16*(5.516*10^-1-1.759*10^-2*G145+2.253*10^-4*POTENZ(G145,2)-2.654*10^-7*POTENZ(G145,3)+5.363*10^-8*POTENZ(G145,4))))*32/22.414</f>
        <v>7.9528723793479</v>
      </c>
      <c r="N145" s="120" t="n">
        <f aca="false">M145*31.25</f>
        <v>248.527261854622</v>
      </c>
    </row>
    <row collapsed="false" customFormat="false" customHeight="false" hidden="false" ht="12.75" outlineLevel="0" r="146">
      <c r="A146" s="119" t="n">
        <v>40402</v>
      </c>
      <c r="B146" s="0" t="s">
        <v>221</v>
      </c>
      <c r="C146" s="0" t="n">
        <v>20.864</v>
      </c>
      <c r="D146" s="0" t="n">
        <v>299.013</v>
      </c>
      <c r="E146" s="0" t="n">
        <v>28.75</v>
      </c>
      <c r="F146" s="0" t="n">
        <v>2903</v>
      </c>
      <c r="G146" s="0" t="n">
        <v>17.4</v>
      </c>
      <c r="I146" s="120" t="n">
        <f aca="false">(-((TAN(E146*PI()/180))/(TAN(($B$7+($B$14*(G146-$E$7)))*PI()/180))*($H$13+($B$15*(G146-$E$8)))+(TAN(E146*PI()/180))/(TAN(($B$7+($B$14*(G146-$E$7)))*PI()/180))*1/$B$16*($H$13+($B$15*(G146-$E$8)))-$B$13*1/$B$16*($H$13+($B$15*(G146-$E$8)))-($H$13+($B$15*(G146-$E$8)))+$B$13*($H$13+($B$15*(G146-$E$8))))+(WURZEL((POTENZ(((TAN(E146*PI()/180))/(TAN(($B$7+($B$14*(G146-$E$7)))*PI()/180))*($H$13+($B$15*(G146-$E$8)))+(TAN(E146*PI()/180))/(TAN(($B$7+($B$14*(G146-$E$7)))*PI()/180))*1/$B$16*($H$13+($B$15*(G146-$E$8)))-$B$13*1/$B$16*($H$13+($B$15*(G146-$E$8)))-($H$13+($B$15*(G146-$E$8)))+$B$13*($H$13+($B$15*(G146-$E$8)))),2))-4*((TAN(E146*PI()/180))/(TAN(($B$7+($B$14*(G146-$E$7)))*PI()/180))*1/$B$16*POTENZ(($H$13+($B$15*(G146-$E$8))),2))*((TAN(E146*PI()/180))/(TAN(($B$7+($B$14*(G146-$E$7)))*PI()/180))-1))))/(2*((TAN(E146*PI()/180))/(TAN(($B$7+($B$14*(G146-$E$7)))*PI()/180))*1/$B$16*POTENZ(($H$13+($B$15*(G146-$E$8))),2)))</f>
        <v>99.5235738254911</v>
      </c>
      <c r="J146" s="121" t="n">
        <f aca="false">I146*20.9/100</f>
        <v>20.8004269295276</v>
      </c>
      <c r="K146" s="82" t="n">
        <f aca="false">($B$9-EXP(52.57-6690.9/(273.15+G146)-4.681*LN(273.15+G146)))*I146/100*0.2095</f>
        <v>207.057810518795</v>
      </c>
      <c r="L146" s="82" t="n">
        <f aca="false">K146/1.33322</f>
        <v>155.306558946607</v>
      </c>
      <c r="M146" s="120" t="n">
        <f aca="false">(($B$9-EXP(52.57-6690.9/(273.15+G146)-4.681*LN(273.15+G146)))/1013)*I146/100*0.2095*((49-1.335*G146+0.02759*POTENZ(G146,2)-0.0003235*POTENZ(G146,3)+0.000001614*POTENZ(G146,4))-($J$16*(5.516*10^-1-1.759*10^-2*G146+2.253*10^-4*POTENZ(G146,2)-2.654*10^-7*POTENZ(G146,3)+5.363*10^-8*POTENZ(G146,4))))*32/22.414</f>
        <v>7.85382407285757</v>
      </c>
      <c r="N146" s="120" t="n">
        <f aca="false">M146*31.25</f>
        <v>245.432002276799</v>
      </c>
    </row>
    <row collapsed="false" customFormat="false" customHeight="false" hidden="false" ht="12.75" outlineLevel="0" r="147">
      <c r="A147" s="119" t="n">
        <v>40402</v>
      </c>
      <c r="B147" s="0" t="s">
        <v>222</v>
      </c>
      <c r="C147" s="0" t="n">
        <v>21.031</v>
      </c>
      <c r="D147" s="0" t="n">
        <v>302.513</v>
      </c>
      <c r="E147" s="0" t="n">
        <v>28.62</v>
      </c>
      <c r="F147" s="0" t="n">
        <v>2902</v>
      </c>
      <c r="G147" s="0" t="n">
        <v>17.4</v>
      </c>
      <c r="I147" s="120" t="n">
        <f aca="false">(-((TAN(E147*PI()/180))/(TAN(($B$7+($B$14*(G147-$E$7)))*PI()/180))*($H$13+($B$15*(G147-$E$8)))+(TAN(E147*PI()/180))/(TAN(($B$7+($B$14*(G147-$E$7)))*PI()/180))*1/$B$16*($H$13+($B$15*(G147-$E$8)))-$B$13*1/$B$16*($H$13+($B$15*(G147-$E$8)))-($H$13+($B$15*(G147-$E$8)))+$B$13*($H$13+($B$15*(G147-$E$8))))+(WURZEL((POTENZ(((TAN(E147*PI()/180))/(TAN(($B$7+($B$14*(G147-$E$7)))*PI()/180))*($H$13+($B$15*(G147-$E$8)))+(TAN(E147*PI()/180))/(TAN(($B$7+($B$14*(G147-$E$7)))*PI()/180))*1/$B$16*($H$13+($B$15*(G147-$E$8)))-$B$13*1/$B$16*($H$13+($B$15*(G147-$E$8)))-($H$13+($B$15*(G147-$E$8)))+$B$13*($H$13+($B$15*(G147-$E$8)))),2))-4*((TAN(E147*PI()/180))/(TAN(($B$7+($B$14*(G147-$E$7)))*PI()/180))*1/$B$16*POTENZ(($H$13+($B$15*(G147-$E$8))),2))*((TAN(E147*PI()/180))/(TAN(($B$7+($B$14*(G147-$E$7)))*PI()/180))-1))))/(2*((TAN(E147*PI()/180))/(TAN(($B$7+($B$14*(G147-$E$7)))*PI()/180))*1/$B$16*POTENZ(($H$13+($B$15*(G147-$E$8))),2)))</f>
        <v>100.688629648387</v>
      </c>
      <c r="J147" s="121" t="n">
        <f aca="false">I147*20.9/100</f>
        <v>21.0439235965128</v>
      </c>
      <c r="K147" s="82" t="n">
        <f aca="false">($B$9-EXP(52.57-6690.9/(273.15+G147)-4.681*LN(273.15+G147)))*I147/100*0.2095</f>
        <v>209.481697629641</v>
      </c>
      <c r="L147" s="82" t="n">
        <f aca="false">K147/1.33322</f>
        <v>157.12462881568</v>
      </c>
      <c r="M147" s="120" t="n">
        <f aca="false">(($B$9-EXP(52.57-6690.9/(273.15+G147)-4.681*LN(273.15+G147)))/1013)*I147/100*0.2095*((49-1.335*G147+0.02759*POTENZ(G147,2)-0.0003235*POTENZ(G147,3)+0.000001614*POTENZ(G147,4))-($J$16*(5.516*10^-1-1.759*10^-2*G147+2.253*10^-4*POTENZ(G147,2)-2.654*10^-7*POTENZ(G147,3)+5.363*10^-8*POTENZ(G147,4))))*32/22.414</f>
        <v>7.94576353118253</v>
      </c>
      <c r="N147" s="120" t="n">
        <f aca="false">M147*31.25</f>
        <v>248.305110349454</v>
      </c>
    </row>
    <row collapsed="false" customFormat="false" customHeight="false" hidden="false" ht="12.75" outlineLevel="0" r="148">
      <c r="A148" s="119" t="n">
        <v>40402</v>
      </c>
      <c r="B148" s="0" t="s">
        <v>223</v>
      </c>
      <c r="C148" s="0" t="n">
        <v>21.198</v>
      </c>
      <c r="D148" s="0" t="n">
        <v>304.418</v>
      </c>
      <c r="E148" s="0" t="n">
        <v>28.55</v>
      </c>
      <c r="F148" s="0" t="n">
        <v>2893</v>
      </c>
      <c r="G148" s="0" t="n">
        <v>17.4</v>
      </c>
      <c r="I148" s="120" t="n">
        <f aca="false">(-((TAN(E148*PI()/180))/(TAN(($B$7+($B$14*(G148-$E$7)))*PI()/180))*($H$13+($B$15*(G148-$E$8)))+(TAN(E148*PI()/180))/(TAN(($B$7+($B$14*(G148-$E$7)))*PI()/180))*1/$B$16*($H$13+($B$15*(G148-$E$8)))-$B$13*1/$B$16*($H$13+($B$15*(G148-$E$8)))-($H$13+($B$15*(G148-$E$8)))+$B$13*($H$13+($B$15*(G148-$E$8))))+(WURZEL((POTENZ(((TAN(E148*PI()/180))/(TAN(($B$7+($B$14*(G148-$E$7)))*PI()/180))*($H$13+($B$15*(G148-$E$8)))+(TAN(E148*PI()/180))/(TAN(($B$7+($B$14*(G148-$E$7)))*PI()/180))*1/$B$16*($H$13+($B$15*(G148-$E$8)))-$B$13*1/$B$16*($H$13+($B$15*(G148-$E$8)))-($H$13+($B$15*(G148-$E$8)))+$B$13*($H$13+($B$15*(G148-$E$8)))),2))-4*((TAN(E148*PI()/180))/(TAN(($B$7+($B$14*(G148-$E$7)))*PI()/180))*1/$B$16*POTENZ(($H$13+($B$15*(G148-$E$8))),2))*((TAN(E148*PI()/180))/(TAN(($B$7+($B$14*(G148-$E$7)))*PI()/180))-1))))/(2*((TAN(E148*PI()/180))/(TAN(($B$7+($B$14*(G148-$E$7)))*PI()/180))*1/$B$16*POTENZ(($H$13+($B$15*(G148-$E$8))),2)))</f>
        <v>101.322564445742</v>
      </c>
      <c r="J148" s="121" t="n">
        <f aca="false">I148*20.9/100</f>
        <v>21.17641596916</v>
      </c>
      <c r="K148" s="82" t="n">
        <f aca="false">($B$9-EXP(52.57-6690.9/(273.15+G148)-4.681*LN(273.15+G148)))*I148/100*0.2095</f>
        <v>210.800592702503</v>
      </c>
      <c r="L148" s="82" t="n">
        <f aca="false">K148/1.33322</f>
        <v>158.113884207035</v>
      </c>
      <c r="M148" s="120" t="n">
        <f aca="false">(($B$9-EXP(52.57-6690.9/(273.15+G148)-4.681*LN(273.15+G148)))/1013)*I148/100*0.2095*((49-1.335*G148+0.02759*POTENZ(G148,2)-0.0003235*POTENZ(G148,3)+0.000001614*POTENZ(G148,4))-($J$16*(5.516*10^-1-1.759*10^-2*G148+2.253*10^-4*POTENZ(G148,2)-2.654*10^-7*POTENZ(G148,3)+5.363*10^-8*POTENZ(G148,4))))*32/22.414</f>
        <v>7.99578999406679</v>
      </c>
      <c r="N148" s="120" t="n">
        <f aca="false">M148*31.25</f>
        <v>249.868437314587</v>
      </c>
    </row>
    <row collapsed="false" customFormat="false" customHeight="false" hidden="false" ht="12.75" outlineLevel="0" r="149">
      <c r="A149" s="119" t="n">
        <v>40402</v>
      </c>
      <c r="B149" s="0" t="s">
        <v>224</v>
      </c>
      <c r="C149" s="0" t="n">
        <v>21.365</v>
      </c>
      <c r="D149" s="0" t="n">
        <v>302.513</v>
      </c>
      <c r="E149" s="0" t="n">
        <v>28.62</v>
      </c>
      <c r="F149" s="0" t="n">
        <v>2901</v>
      </c>
      <c r="G149" s="0" t="n">
        <v>17.4</v>
      </c>
      <c r="I149" s="120" t="n">
        <f aca="false">(-((TAN(E149*PI()/180))/(TAN(($B$7+($B$14*(G149-$E$7)))*PI()/180))*($H$13+($B$15*(G149-$E$8)))+(TAN(E149*PI()/180))/(TAN(($B$7+($B$14*(G149-$E$7)))*PI()/180))*1/$B$16*($H$13+($B$15*(G149-$E$8)))-$B$13*1/$B$16*($H$13+($B$15*(G149-$E$8)))-($H$13+($B$15*(G149-$E$8)))+$B$13*($H$13+($B$15*(G149-$E$8))))+(WURZEL((POTENZ(((TAN(E149*PI()/180))/(TAN(($B$7+($B$14*(G149-$E$7)))*PI()/180))*($H$13+($B$15*(G149-$E$8)))+(TAN(E149*PI()/180))/(TAN(($B$7+($B$14*(G149-$E$7)))*PI()/180))*1/$B$16*($H$13+($B$15*(G149-$E$8)))-$B$13*1/$B$16*($H$13+($B$15*(G149-$E$8)))-($H$13+($B$15*(G149-$E$8)))+$B$13*($H$13+($B$15*(G149-$E$8)))),2))-4*((TAN(E149*PI()/180))/(TAN(($B$7+($B$14*(G149-$E$7)))*PI()/180))*1/$B$16*POTENZ(($H$13+($B$15*(G149-$E$8))),2))*((TAN(E149*PI()/180))/(TAN(($B$7+($B$14*(G149-$E$7)))*PI()/180))-1))))/(2*((TAN(E149*PI()/180))/(TAN(($B$7+($B$14*(G149-$E$7)))*PI()/180))*1/$B$16*POTENZ(($H$13+($B$15*(G149-$E$8))),2)))</f>
        <v>100.688629648387</v>
      </c>
      <c r="J149" s="121" t="n">
        <f aca="false">I149*20.9/100</f>
        <v>21.0439235965128</v>
      </c>
      <c r="K149" s="82" t="n">
        <f aca="false">($B$9-EXP(52.57-6690.9/(273.15+G149)-4.681*LN(273.15+G149)))*I149/100*0.2095</f>
        <v>209.481697629641</v>
      </c>
      <c r="L149" s="82" t="n">
        <f aca="false">K149/1.33322</f>
        <v>157.12462881568</v>
      </c>
      <c r="M149" s="120" t="n">
        <f aca="false">(($B$9-EXP(52.57-6690.9/(273.15+G149)-4.681*LN(273.15+G149)))/1013)*I149/100*0.2095*((49-1.335*G149+0.02759*POTENZ(G149,2)-0.0003235*POTENZ(G149,3)+0.000001614*POTENZ(G149,4))-($J$16*(5.516*10^-1-1.759*10^-2*G149+2.253*10^-4*POTENZ(G149,2)-2.654*10^-7*POTENZ(G149,3)+5.363*10^-8*POTENZ(G149,4))))*32/22.414</f>
        <v>7.94576353118253</v>
      </c>
      <c r="N149" s="120" t="n">
        <f aca="false">M149*31.25</f>
        <v>248.305110349454</v>
      </c>
    </row>
    <row collapsed="false" customFormat="false" customHeight="false" hidden="false" ht="12.75" outlineLevel="0" r="150">
      <c r="A150" s="119" t="n">
        <v>40402</v>
      </c>
      <c r="B150" s="0" t="s">
        <v>225</v>
      </c>
      <c r="C150" s="0" t="n">
        <v>21.532</v>
      </c>
      <c r="D150" s="0" t="n">
        <v>300.892</v>
      </c>
      <c r="E150" s="0" t="n">
        <v>28.68</v>
      </c>
      <c r="F150" s="0" t="n">
        <v>2894</v>
      </c>
      <c r="G150" s="0" t="n">
        <v>17.4</v>
      </c>
      <c r="I150" s="120" t="n">
        <f aca="false">(-((TAN(E150*PI()/180))/(TAN(($B$7+($B$14*(G150-$E$7)))*PI()/180))*($H$13+($B$15*(G150-$E$8)))+(TAN(E150*PI()/180))/(TAN(($B$7+($B$14*(G150-$E$7)))*PI()/180))*1/$B$16*($H$13+($B$15*(G150-$E$8)))-$B$13*1/$B$16*($H$13+($B$15*(G150-$E$8)))-($H$13+($B$15*(G150-$E$8)))+$B$13*($H$13+($B$15*(G150-$E$8))))+(WURZEL((POTENZ(((TAN(E150*PI()/180))/(TAN(($B$7+($B$14*(G150-$E$7)))*PI()/180))*($H$13+($B$15*(G150-$E$8)))+(TAN(E150*PI()/180))/(TAN(($B$7+($B$14*(G150-$E$7)))*PI()/180))*1/$B$16*($H$13+($B$15*(G150-$E$8)))-$B$13*1/$B$16*($H$13+($B$15*(G150-$E$8)))-($H$13+($B$15*(G150-$E$8)))+$B$13*($H$13+($B$15*(G150-$E$8)))),2))-4*((TAN(E150*PI()/180))/(TAN(($B$7+($B$14*(G150-$E$7)))*PI()/180))*1/$B$16*POTENZ(($H$13+($B$15*(G150-$E$8))),2))*((TAN(E150*PI()/180))/(TAN(($B$7+($B$14*(G150-$E$7)))*PI()/180))-1))))/(2*((TAN(E150*PI()/180))/(TAN(($B$7+($B$14*(G150-$E$7)))*PI()/180))*1/$B$16*POTENZ(($H$13+($B$15*(G150-$E$8))),2)))</f>
        <v>100.148944236769</v>
      </c>
      <c r="J150" s="121" t="n">
        <f aca="false">I150*20.9/100</f>
        <v>20.9311293454848</v>
      </c>
      <c r="K150" s="82" t="n">
        <f aca="false">($B$9-EXP(52.57-6690.9/(273.15+G150)-4.681*LN(273.15+G150)))*I150/100*0.2095</f>
        <v>208.358887471172</v>
      </c>
      <c r="L150" s="82" t="n">
        <f aca="false">K150/1.33322</f>
        <v>156.282449611596</v>
      </c>
      <c r="M150" s="120" t="n">
        <f aca="false">(($B$9-EXP(52.57-6690.9/(273.15+G150)-4.681*LN(273.15+G150)))/1013)*I150/100*0.2095*((49-1.335*G150+0.02759*POTENZ(G150,2)-0.0003235*POTENZ(G150,3)+0.000001614*POTENZ(G150,4))-($J$16*(5.516*10^-1-1.759*10^-2*G150+2.253*10^-4*POTENZ(G150,2)-2.654*10^-7*POTENZ(G150,3)+5.363*10^-8*POTENZ(G150,4))))*32/22.414</f>
        <v>7.9031746839918</v>
      </c>
      <c r="N150" s="120" t="n">
        <f aca="false">M150*31.25</f>
        <v>246.974208874744</v>
      </c>
    </row>
    <row collapsed="false" customFormat="false" customHeight="false" hidden="false" ht="12.75" outlineLevel="0" r="151">
      <c r="A151" s="119" t="n">
        <v>40402</v>
      </c>
      <c r="B151" s="0" t="s">
        <v>226</v>
      </c>
      <c r="C151" s="0" t="n">
        <v>21.699</v>
      </c>
      <c r="D151" s="0" t="n">
        <v>302.513</v>
      </c>
      <c r="E151" s="0" t="n">
        <v>28.62</v>
      </c>
      <c r="F151" s="0" t="n">
        <v>2896</v>
      </c>
      <c r="G151" s="0" t="n">
        <v>17.4</v>
      </c>
      <c r="I151" s="120" t="n">
        <f aca="false">(-((TAN(E151*PI()/180))/(TAN(($B$7+($B$14*(G151-$E$7)))*PI()/180))*($H$13+($B$15*(G151-$E$8)))+(TAN(E151*PI()/180))/(TAN(($B$7+($B$14*(G151-$E$7)))*PI()/180))*1/$B$16*($H$13+($B$15*(G151-$E$8)))-$B$13*1/$B$16*($H$13+($B$15*(G151-$E$8)))-($H$13+($B$15*(G151-$E$8)))+$B$13*($H$13+($B$15*(G151-$E$8))))+(WURZEL((POTENZ(((TAN(E151*PI()/180))/(TAN(($B$7+($B$14*(G151-$E$7)))*PI()/180))*($H$13+($B$15*(G151-$E$8)))+(TAN(E151*PI()/180))/(TAN(($B$7+($B$14*(G151-$E$7)))*PI()/180))*1/$B$16*($H$13+($B$15*(G151-$E$8)))-$B$13*1/$B$16*($H$13+($B$15*(G151-$E$8)))-($H$13+($B$15*(G151-$E$8)))+$B$13*($H$13+($B$15*(G151-$E$8)))),2))-4*((TAN(E151*PI()/180))/(TAN(($B$7+($B$14*(G151-$E$7)))*PI()/180))*1/$B$16*POTENZ(($H$13+($B$15*(G151-$E$8))),2))*((TAN(E151*PI()/180))/(TAN(($B$7+($B$14*(G151-$E$7)))*PI()/180))-1))))/(2*((TAN(E151*PI()/180))/(TAN(($B$7+($B$14*(G151-$E$7)))*PI()/180))*1/$B$16*POTENZ(($H$13+($B$15*(G151-$E$8))),2)))</f>
        <v>100.688629648387</v>
      </c>
      <c r="J151" s="121" t="n">
        <f aca="false">I151*20.9/100</f>
        <v>21.0439235965128</v>
      </c>
      <c r="K151" s="82" t="n">
        <f aca="false">($B$9-EXP(52.57-6690.9/(273.15+G151)-4.681*LN(273.15+G151)))*I151/100*0.2095</f>
        <v>209.481697629641</v>
      </c>
      <c r="L151" s="82" t="n">
        <f aca="false">K151/1.33322</f>
        <v>157.12462881568</v>
      </c>
      <c r="M151" s="120" t="n">
        <f aca="false">(($B$9-EXP(52.57-6690.9/(273.15+G151)-4.681*LN(273.15+G151)))/1013)*I151/100*0.2095*((49-1.335*G151+0.02759*POTENZ(G151,2)-0.0003235*POTENZ(G151,3)+0.000001614*POTENZ(G151,4))-($J$16*(5.516*10^-1-1.759*10^-2*G151+2.253*10^-4*POTENZ(G151,2)-2.654*10^-7*POTENZ(G151,3)+5.363*10^-8*POTENZ(G151,4))))*32/22.414</f>
        <v>7.94576353118253</v>
      </c>
      <c r="N151" s="120" t="n">
        <f aca="false">M151*31.25</f>
        <v>248.305110349454</v>
      </c>
    </row>
    <row collapsed="false" customFormat="false" customHeight="false" hidden="false" ht="12.75" outlineLevel="0" r="152">
      <c r="A152" s="119" t="n">
        <v>40402</v>
      </c>
      <c r="B152" s="0" t="s">
        <v>227</v>
      </c>
      <c r="C152" s="0" t="n">
        <v>21.866</v>
      </c>
      <c r="D152" s="0" t="n">
        <v>302.785</v>
      </c>
      <c r="E152" s="0" t="n">
        <v>28.61</v>
      </c>
      <c r="F152" s="0" t="n">
        <v>2893</v>
      </c>
      <c r="G152" s="0" t="n">
        <v>17.4</v>
      </c>
      <c r="I152" s="120" t="n">
        <f aca="false">(-((TAN(E152*PI()/180))/(TAN(($B$7+($B$14*(G152-$E$7)))*PI()/180))*($H$13+($B$15*(G152-$E$8)))+(TAN(E152*PI()/180))/(TAN(($B$7+($B$14*(G152-$E$7)))*PI()/180))*1/$B$16*($H$13+($B$15*(G152-$E$8)))-$B$13*1/$B$16*($H$13+($B$15*(G152-$E$8)))-($H$13+($B$15*(G152-$E$8)))+$B$13*($H$13+($B$15*(G152-$E$8))))+(WURZEL((POTENZ(((TAN(E152*PI()/180))/(TAN(($B$7+($B$14*(G152-$E$7)))*PI()/180))*($H$13+($B$15*(G152-$E$8)))+(TAN(E152*PI()/180))/(TAN(($B$7+($B$14*(G152-$E$7)))*PI()/180))*1/$B$16*($H$13+($B$15*(G152-$E$8)))-$B$13*1/$B$16*($H$13+($B$15*(G152-$E$8)))-($H$13+($B$15*(G152-$E$8)))+$B$13*($H$13+($B$15*(G152-$E$8)))),2))-4*((TAN(E152*PI()/180))/(TAN(($B$7+($B$14*(G152-$E$7)))*PI()/180))*1/$B$16*POTENZ(($H$13+($B$15*(G152-$E$8))),2))*((TAN(E152*PI()/180))/(TAN(($B$7+($B$14*(G152-$E$7)))*PI()/180))-1))))/(2*((TAN(E152*PI()/180))/(TAN(($B$7+($B$14*(G152-$E$7)))*PI()/180))*1/$B$16*POTENZ(($H$13+($B$15*(G152-$E$8))),2)))</f>
        <v>100.778907215286</v>
      </c>
      <c r="J152" s="121" t="n">
        <f aca="false">I152*20.9/100</f>
        <v>21.0627916079949</v>
      </c>
      <c r="K152" s="82" t="n">
        <f aca="false">($B$9-EXP(52.57-6690.9/(273.15+G152)-4.681*LN(273.15+G152)))*I152/100*0.2095</f>
        <v>209.669519214244</v>
      </c>
      <c r="L152" s="82" t="n">
        <f aca="false">K152/1.33322</f>
        <v>157.265506978776</v>
      </c>
      <c r="M152" s="120" t="n">
        <f aca="false">(($B$9-EXP(52.57-6690.9/(273.15+G152)-4.681*LN(273.15+G152)))/1013)*I152/100*0.2095*((49-1.335*G152+0.02759*POTENZ(G152,2)-0.0003235*POTENZ(G152,3)+0.000001614*POTENZ(G152,4))-($J$16*(5.516*10^-1-1.759*10^-2*G152+2.253*10^-4*POTENZ(G152,2)-2.654*10^-7*POTENZ(G152,3)+5.363*10^-8*POTENZ(G152,4))))*32/22.414</f>
        <v>7.95288771393544</v>
      </c>
      <c r="N152" s="120" t="n">
        <f aca="false">M152*31.25</f>
        <v>248.527741060483</v>
      </c>
    </row>
    <row collapsed="false" customFormat="false" customHeight="false" hidden="false" ht="12.75" outlineLevel="0" r="153">
      <c r="A153" s="119" t="n">
        <v>40402</v>
      </c>
      <c r="B153" s="0" t="s">
        <v>228</v>
      </c>
      <c r="C153" s="0" t="n">
        <v>22.033</v>
      </c>
      <c r="D153" s="0" t="n">
        <v>306.664</v>
      </c>
      <c r="E153" s="0" t="n">
        <v>28.51</v>
      </c>
      <c r="F153" s="0" t="n">
        <v>2893</v>
      </c>
      <c r="G153" s="0" t="n">
        <v>17.3</v>
      </c>
      <c r="I153" s="120" t="n">
        <f aca="false">(-((TAN(E153*PI()/180))/(TAN(($B$7+($B$14*(G153-$E$7)))*PI()/180))*($H$13+($B$15*(G153-$E$8)))+(TAN(E153*PI()/180))/(TAN(($B$7+($B$14*(G153-$E$7)))*PI()/180))*1/$B$16*($H$13+($B$15*(G153-$E$8)))-$B$13*1/$B$16*($H$13+($B$15*(G153-$E$8)))-($H$13+($B$15*(G153-$E$8)))+$B$13*($H$13+($B$15*(G153-$E$8))))+(WURZEL((POTENZ(((TAN(E153*PI()/180))/(TAN(($B$7+($B$14*(G153-$E$7)))*PI()/180))*($H$13+($B$15*(G153-$E$8)))+(TAN(E153*PI()/180))/(TAN(($B$7+($B$14*(G153-$E$7)))*PI()/180))*1/$B$16*($H$13+($B$15*(G153-$E$8)))-$B$13*1/$B$16*($H$13+($B$15*(G153-$E$8)))-($H$13+($B$15*(G153-$E$8)))+$B$13*($H$13+($B$15*(G153-$E$8)))),2))-4*((TAN(E153*PI()/180))/(TAN(($B$7+($B$14*(G153-$E$7)))*PI()/180))*1/$B$16*POTENZ(($H$13+($B$15*(G153-$E$8))),2))*((TAN(E153*PI()/180))/(TAN(($B$7+($B$14*(G153-$E$7)))*PI()/180))-1))))/(2*((TAN(E153*PI()/180))/(TAN(($B$7+($B$14*(G153-$E$7)))*PI()/180))*1/$B$16*POTENZ(($H$13+($B$15*(G153-$E$8))),2)))</f>
        <v>101.859086392605</v>
      </c>
      <c r="J153" s="121" t="n">
        <f aca="false">I153*20.9/100</f>
        <v>21.2885490560545</v>
      </c>
      <c r="K153" s="82" t="n">
        <f aca="false">($B$9-EXP(52.57-6690.9/(273.15+G153)-4.681*LN(273.15+G153)))*I153/100*0.2095</f>
        <v>211.943597828406</v>
      </c>
      <c r="L153" s="82" t="n">
        <f aca="false">K153/1.33322</f>
        <v>158.971210924233</v>
      </c>
      <c r="M153" s="120" t="n">
        <f aca="false">(($B$9-EXP(52.57-6690.9/(273.15+G153)-4.681*LN(273.15+G153)))/1013)*I153/100*0.2095*((49-1.335*G153+0.02759*POTENZ(G153,2)-0.0003235*POTENZ(G153,3)+0.000001614*POTENZ(G153,4))-($J$16*(5.516*10^-1-1.759*10^-2*G153+2.253*10^-4*POTENZ(G153,2)-2.654*10^-7*POTENZ(G153,3)+5.363*10^-8*POTENZ(G153,4))))*32/22.414</f>
        <v>8.0534104708539</v>
      </c>
      <c r="N153" s="120" t="n">
        <f aca="false">M153*31.25</f>
        <v>251.669077214184</v>
      </c>
    </row>
    <row collapsed="false" customFormat="false" customHeight="false" hidden="false" ht="12.75" outlineLevel="0" r="154">
      <c r="A154" s="119" t="n">
        <v>40402</v>
      </c>
      <c r="B154" s="0" t="s">
        <v>229</v>
      </c>
      <c r="C154" s="0" t="n">
        <v>22.2</v>
      </c>
      <c r="D154" s="0" t="n">
        <v>305.291</v>
      </c>
      <c r="E154" s="0" t="n">
        <v>28.56</v>
      </c>
      <c r="F154" s="0" t="n">
        <v>2889</v>
      </c>
      <c r="G154" s="0" t="n">
        <v>17.3</v>
      </c>
      <c r="I154" s="120" t="n">
        <f aca="false">(-((TAN(E154*PI()/180))/(TAN(($B$7+($B$14*(G154-$E$7)))*PI()/180))*($H$13+($B$15*(G154-$E$8)))+(TAN(E154*PI()/180))/(TAN(($B$7+($B$14*(G154-$E$7)))*PI()/180))*1/$B$16*($H$13+($B$15*(G154-$E$8)))-$B$13*1/$B$16*($H$13+($B$15*(G154-$E$8)))-($H$13+($B$15*(G154-$E$8)))+$B$13*($H$13+($B$15*(G154-$E$8))))+(WURZEL((POTENZ(((TAN(E154*PI()/180))/(TAN(($B$7+($B$14*(G154-$E$7)))*PI()/180))*($H$13+($B$15*(G154-$E$8)))+(TAN(E154*PI()/180))/(TAN(($B$7+($B$14*(G154-$E$7)))*PI()/180))*1/$B$16*($H$13+($B$15*(G154-$E$8)))-$B$13*1/$B$16*($H$13+($B$15*(G154-$E$8)))-($H$13+($B$15*(G154-$E$8)))+$B$13*($H$13+($B$15*(G154-$E$8)))),2))-4*((TAN(E154*PI()/180))/(TAN(($B$7+($B$14*(G154-$E$7)))*PI()/180))*1/$B$16*POTENZ(($H$13+($B$15*(G154-$E$8))),2))*((TAN(E154*PI()/180))/(TAN(($B$7+($B$14*(G154-$E$7)))*PI()/180))-1))))/(2*((TAN(E154*PI()/180))/(TAN(($B$7+($B$14*(G154-$E$7)))*PI()/180))*1/$B$16*POTENZ(($H$13+($B$15*(G154-$E$8))),2)))</f>
        <v>101.403148540506</v>
      </c>
      <c r="J154" s="121" t="n">
        <f aca="false">I154*20.9/100</f>
        <v>21.1932580449658</v>
      </c>
      <c r="K154" s="82" t="n">
        <f aca="false">($B$9-EXP(52.57-6690.9/(273.15+G154)-4.681*LN(273.15+G154)))*I154/100*0.2095</f>
        <v>210.994903782716</v>
      </c>
      <c r="L154" s="82" t="n">
        <f aca="false">K154/1.33322</f>
        <v>158.259629905579</v>
      </c>
      <c r="M154" s="120" t="n">
        <f aca="false">(($B$9-EXP(52.57-6690.9/(273.15+G154)-4.681*LN(273.15+G154)))/1013)*I154/100*0.2095*((49-1.335*G154+0.02759*POTENZ(G154,2)-0.0003235*POTENZ(G154,3)+0.000001614*POTENZ(G154,4))-($J$16*(5.516*10^-1-1.759*10^-2*G154+2.253*10^-4*POTENZ(G154,2)-2.654*10^-7*POTENZ(G154,3)+5.363*10^-8*POTENZ(G154,4))))*32/22.414</f>
        <v>8.01736209459024</v>
      </c>
      <c r="N154" s="120" t="n">
        <f aca="false">M154*31.25</f>
        <v>250.542565455945</v>
      </c>
    </row>
    <row collapsed="false" customFormat="false" customHeight="false" hidden="false" ht="12.75" outlineLevel="0" r="155">
      <c r="A155" s="119" t="n">
        <v>40402</v>
      </c>
      <c r="B155" s="0" t="s">
        <v>230</v>
      </c>
      <c r="C155" s="0" t="n">
        <v>22.367</v>
      </c>
      <c r="D155" s="0" t="n">
        <v>304.471</v>
      </c>
      <c r="E155" s="0" t="n">
        <v>28.59</v>
      </c>
      <c r="F155" s="0" t="n">
        <v>2889</v>
      </c>
      <c r="G155" s="0" t="n">
        <v>17.3</v>
      </c>
      <c r="I155" s="120" t="n">
        <f aca="false">(-((TAN(E155*PI()/180))/(TAN(($B$7+($B$14*(G155-$E$7)))*PI()/180))*($H$13+($B$15*(G155-$E$8)))+(TAN(E155*PI()/180))/(TAN(($B$7+($B$14*(G155-$E$7)))*PI()/180))*1/$B$16*($H$13+($B$15*(G155-$E$8)))-$B$13*1/$B$16*($H$13+($B$15*(G155-$E$8)))-($H$13+($B$15*(G155-$E$8)))+$B$13*($H$13+($B$15*(G155-$E$8))))+(WURZEL((POTENZ(((TAN(E155*PI()/180))/(TAN(($B$7+($B$14*(G155-$E$7)))*PI()/180))*($H$13+($B$15*(G155-$E$8)))+(TAN(E155*PI()/180))/(TAN(($B$7+($B$14*(G155-$E$7)))*PI()/180))*1/$B$16*($H$13+($B$15*(G155-$E$8)))-$B$13*1/$B$16*($H$13+($B$15*(G155-$E$8)))-($H$13+($B$15*(G155-$E$8)))+$B$13*($H$13+($B$15*(G155-$E$8)))),2))-4*((TAN(E155*PI()/180))/(TAN(($B$7+($B$14*(G155-$E$7)))*PI()/180))*1/$B$16*POTENZ(($H$13+($B$15*(G155-$E$8))),2))*((TAN(E155*PI()/180))/(TAN(($B$7+($B$14*(G155-$E$7)))*PI()/180))-1))))/(2*((TAN(E155*PI()/180))/(TAN(($B$7+($B$14*(G155-$E$7)))*PI()/180))*1/$B$16*POTENZ(($H$13+($B$15*(G155-$E$8))),2)))</f>
        <v>101.130732166613</v>
      </c>
      <c r="J155" s="121" t="n">
        <f aca="false">I155*20.9/100</f>
        <v>21.1363230228222</v>
      </c>
      <c r="K155" s="82" t="n">
        <f aca="false">($B$9-EXP(52.57-6690.9/(273.15+G155)-4.681*LN(273.15+G155)))*I155/100*0.2095</f>
        <v>210.428072600198</v>
      </c>
      <c r="L155" s="82" t="n">
        <f aca="false">K155/1.33322</f>
        <v>157.834470380131</v>
      </c>
      <c r="M155" s="120" t="n">
        <f aca="false">(($B$9-EXP(52.57-6690.9/(273.15+G155)-4.681*LN(273.15+G155)))/1013)*I155/100*0.2095*((49-1.335*G155+0.02759*POTENZ(G155,2)-0.0003235*POTENZ(G155,3)+0.000001614*POTENZ(G155,4))-($J$16*(5.516*10^-1-1.759*10^-2*G155+2.253*10^-4*POTENZ(G155,2)-2.654*10^-7*POTENZ(G155,3)+5.363*10^-8*POTENZ(G155,4))))*32/22.414</f>
        <v>7.99582370311593</v>
      </c>
      <c r="N155" s="120" t="n">
        <f aca="false">M155*31.25</f>
        <v>249.869490722373</v>
      </c>
    </row>
    <row collapsed="false" customFormat="false" customHeight="false" hidden="false" ht="12.75" outlineLevel="0" r="156">
      <c r="A156" s="119" t="n">
        <v>40402</v>
      </c>
      <c r="B156" s="0" t="s">
        <v>231</v>
      </c>
      <c r="C156" s="0" t="n">
        <v>22.534</v>
      </c>
      <c r="D156" s="0" t="n">
        <v>308.044</v>
      </c>
      <c r="E156" s="0" t="n">
        <v>28.46</v>
      </c>
      <c r="F156" s="0" t="n">
        <v>2889</v>
      </c>
      <c r="G156" s="0" t="n">
        <v>17.3</v>
      </c>
      <c r="I156" s="120" t="n">
        <f aca="false">(-((TAN(E156*PI()/180))/(TAN(($B$7+($B$14*(G156-$E$7)))*PI()/180))*($H$13+($B$15*(G156-$E$8)))+(TAN(E156*PI()/180))/(TAN(($B$7+($B$14*(G156-$E$7)))*PI()/180))*1/$B$16*($H$13+($B$15*(G156-$E$8)))-$B$13*1/$B$16*($H$13+($B$15*(G156-$E$8)))-($H$13+($B$15*(G156-$E$8)))+$B$13*($H$13+($B$15*(G156-$E$8))))+(WURZEL((POTENZ(((TAN(E156*PI()/180))/(TAN(($B$7+($B$14*(G156-$E$7)))*PI()/180))*($H$13+($B$15*(G156-$E$8)))+(TAN(E156*PI()/180))/(TAN(($B$7+($B$14*(G156-$E$7)))*PI()/180))*1/$B$16*($H$13+($B$15*(G156-$E$8)))-$B$13*1/$B$16*($H$13+($B$15*(G156-$E$8)))-($H$13+($B$15*(G156-$E$8)))+$B$13*($H$13+($B$15*(G156-$E$8)))),2))-4*((TAN(E156*PI()/180))/(TAN(($B$7+($B$14*(G156-$E$7)))*PI()/180))*1/$B$16*POTENZ(($H$13+($B$15*(G156-$E$8))),2))*((TAN(E156*PI()/180))/(TAN(($B$7+($B$14*(G156-$E$7)))*PI()/180))-1))))/(2*((TAN(E156*PI()/180))/(TAN(($B$7+($B$14*(G156-$E$7)))*PI()/180))*1/$B$16*POTENZ(($H$13+($B$15*(G156-$E$8))),2)))</f>
        <v>102.317426753031</v>
      </c>
      <c r="J156" s="121" t="n">
        <f aca="false">I156*20.9/100</f>
        <v>21.3843421913835</v>
      </c>
      <c r="K156" s="82" t="n">
        <f aca="false">($B$9-EXP(52.57-6690.9/(273.15+G156)-4.681*LN(273.15+G156)))*I156/100*0.2095</f>
        <v>212.897290900463</v>
      </c>
      <c r="L156" s="82" t="n">
        <f aca="false">K156/1.33322</f>
        <v>159.686541531377</v>
      </c>
      <c r="M156" s="120" t="n">
        <f aca="false">(($B$9-EXP(52.57-6690.9/(273.15+G156)-4.681*LN(273.15+G156)))/1013)*I156/100*0.2095*((49-1.335*G156+0.02759*POTENZ(G156,2)-0.0003235*POTENZ(G156,3)+0.000001614*POTENZ(G156,4))-($J$16*(5.516*10^-1-1.759*10^-2*G156+2.253*10^-4*POTENZ(G156,2)-2.654*10^-7*POTENZ(G156,3)+5.363*10^-8*POTENZ(G156,4))))*32/22.414</f>
        <v>8.08964879959409</v>
      </c>
      <c r="N156" s="120" t="n">
        <f aca="false">M156*31.25</f>
        <v>252.801524987315</v>
      </c>
    </row>
    <row collapsed="false" customFormat="false" customHeight="false" hidden="false" ht="12.75" outlineLevel="0" r="157">
      <c r="A157" s="119" t="n">
        <v>40402</v>
      </c>
      <c r="B157" s="0" t="s">
        <v>232</v>
      </c>
      <c r="C157" s="0" t="n">
        <v>22.7</v>
      </c>
      <c r="D157" s="0" t="n">
        <v>304.145</v>
      </c>
      <c r="E157" s="0" t="n">
        <v>28.56</v>
      </c>
      <c r="F157" s="0" t="n">
        <v>2886</v>
      </c>
      <c r="G157" s="0" t="n">
        <v>17.4</v>
      </c>
      <c r="I157" s="120" t="n">
        <f aca="false">(-((TAN(E157*PI()/180))/(TAN(($B$7+($B$14*(G157-$E$7)))*PI()/180))*($H$13+($B$15*(G157-$E$8)))+(TAN(E157*PI()/180))/(TAN(($B$7+($B$14*(G157-$E$7)))*PI()/180))*1/$B$16*($H$13+($B$15*(G157-$E$8)))-$B$13*1/$B$16*($H$13+($B$15*(G157-$E$8)))-($H$13+($B$15*(G157-$E$8)))+$B$13*($H$13+($B$15*(G157-$E$8))))+(WURZEL((POTENZ(((TAN(E157*PI()/180))/(TAN(($B$7+($B$14*(G157-$E$7)))*PI()/180))*($H$13+($B$15*(G157-$E$8)))+(TAN(E157*PI()/180))/(TAN(($B$7+($B$14*(G157-$E$7)))*PI()/180))*1/$B$16*($H$13+($B$15*(G157-$E$8)))-$B$13*1/$B$16*($H$13+($B$15*(G157-$E$8)))-($H$13+($B$15*(G157-$E$8)))+$B$13*($H$13+($B$15*(G157-$E$8)))),2))-4*((TAN(E157*PI()/180))/(TAN(($B$7+($B$14*(G157-$E$7)))*PI()/180))*1/$B$16*POTENZ(($H$13+($B$15*(G157-$E$8))),2))*((TAN(E157*PI()/180))/(TAN(($B$7+($B$14*(G157-$E$7)))*PI()/180))-1))))/(2*((TAN(E157*PI()/180))/(TAN(($B$7+($B$14*(G157-$E$7)))*PI()/180))*1/$B$16*POTENZ(($H$13+($B$15*(G157-$E$8))),2)))</f>
        <v>101.231717131244</v>
      </c>
      <c r="J157" s="121" t="n">
        <f aca="false">I157*20.9/100</f>
        <v>21.15742888043</v>
      </c>
      <c r="K157" s="82" t="n">
        <f aca="false">($B$9-EXP(52.57-6690.9/(273.15+G157)-4.681*LN(273.15+G157)))*I157/100*0.2095</f>
        <v>210.611585763661</v>
      </c>
      <c r="L157" s="82" t="n">
        <f aca="false">K157/1.33322</f>
        <v>157.972116952687</v>
      </c>
      <c r="M157" s="120" t="n">
        <f aca="false">(($B$9-EXP(52.57-6690.9/(273.15+G157)-4.681*LN(273.15+G157)))/1013)*I157/100*0.2095*((49-1.335*G157+0.02759*POTENZ(G157,2)-0.0003235*POTENZ(G157,3)+0.000001614*POTENZ(G157,4))-($J$16*(5.516*10^-1-1.759*10^-2*G157+2.253*10^-4*POTENZ(G157,2)-2.654*10^-7*POTENZ(G157,3)+5.363*10^-8*POTENZ(G157,4))))*32/22.414</f>
        <v>7.98862085013304</v>
      </c>
      <c r="N157" s="120" t="n">
        <f aca="false">M157*31.25</f>
        <v>249.644401566658</v>
      </c>
    </row>
    <row collapsed="false" customFormat="false" customHeight="false" hidden="false" ht="12.75" outlineLevel="0" r="158">
      <c r="A158" s="119" t="n">
        <v>40402</v>
      </c>
      <c r="B158" s="0" t="s">
        <v>233</v>
      </c>
      <c r="C158" s="0" t="n">
        <v>22.867</v>
      </c>
      <c r="D158" s="0" t="n">
        <v>306.062</v>
      </c>
      <c r="E158" s="0" t="n">
        <v>28.49</v>
      </c>
      <c r="F158" s="0" t="n">
        <v>2882</v>
      </c>
      <c r="G158" s="0" t="n">
        <v>17.4</v>
      </c>
      <c r="I158" s="120" t="n">
        <f aca="false">(-((TAN(E158*PI()/180))/(TAN(($B$7+($B$14*(G158-$E$7)))*PI()/180))*($H$13+($B$15*(G158-$E$8)))+(TAN(E158*PI()/180))/(TAN(($B$7+($B$14*(G158-$E$7)))*PI()/180))*1/$B$16*($H$13+($B$15*(G158-$E$8)))-$B$13*1/$B$16*($H$13+($B$15*(G158-$E$8)))-($H$13+($B$15*(G158-$E$8)))+$B$13*($H$13+($B$15*(G158-$E$8))))+(WURZEL((POTENZ(((TAN(E158*PI()/180))/(TAN(($B$7+($B$14*(G158-$E$7)))*PI()/180))*($H$13+($B$15*(G158-$E$8)))+(TAN(E158*PI()/180))/(TAN(($B$7+($B$14*(G158-$E$7)))*PI()/180))*1/$B$16*($H$13+($B$15*(G158-$E$8)))-$B$13*1/$B$16*($H$13+($B$15*(G158-$E$8)))-($H$13+($B$15*(G158-$E$8)))+$B$13*($H$13+($B$15*(G158-$E$8)))),2))-4*((TAN(E158*PI()/180))/(TAN(($B$7+($B$14*(G158-$E$7)))*PI()/180))*1/$B$16*POTENZ(($H$13+($B$15*(G158-$E$8))),2))*((TAN(E158*PI()/180))/(TAN(($B$7+($B$14*(G158-$E$7)))*PI()/180))-1))))/(2*((TAN(E158*PI()/180))/(TAN(($B$7+($B$14*(G158-$E$7)))*PI()/180))*1/$B$16*POTENZ(($H$13+($B$15*(G158-$E$8))),2)))</f>
        <v>101.869656688308</v>
      </c>
      <c r="J158" s="121" t="n">
        <f aca="false">I158*20.9/100</f>
        <v>21.2907582478564</v>
      </c>
      <c r="K158" s="82" t="n">
        <f aca="false">($B$9-EXP(52.57-6690.9/(273.15+G158)-4.681*LN(273.15+G158)))*I158/100*0.2095</f>
        <v>211.938812699468</v>
      </c>
      <c r="L158" s="82" t="n">
        <f aca="false">K158/1.33322</f>
        <v>158.967621772452</v>
      </c>
      <c r="M158" s="120" t="n">
        <f aca="false">(($B$9-EXP(52.57-6690.9/(273.15+G158)-4.681*LN(273.15+G158)))/1013)*I158/100*0.2095*((49-1.335*G158+0.02759*POTENZ(G158,2)-0.0003235*POTENZ(G158,3)+0.000001614*POTENZ(G158,4))-($J$16*(5.516*10^-1-1.759*10^-2*G158+2.253*10^-4*POTENZ(G158,2)-2.654*10^-7*POTENZ(G158,3)+5.363*10^-8*POTENZ(G158,4))))*32/22.414</f>
        <v>8.03896334546066</v>
      </c>
      <c r="N158" s="120" t="n">
        <f aca="false">M158*31.25</f>
        <v>251.217604545646</v>
      </c>
    </row>
    <row collapsed="false" customFormat="false" customHeight="false" hidden="false" ht="12.75" outlineLevel="0" r="159">
      <c r="A159" s="119" t="n">
        <v>40402</v>
      </c>
      <c r="B159" s="0" t="s">
        <v>234</v>
      </c>
      <c r="C159" s="0" t="n">
        <v>23.034</v>
      </c>
      <c r="D159" s="0" t="n">
        <v>305.513</v>
      </c>
      <c r="E159" s="0" t="n">
        <v>28.51</v>
      </c>
      <c r="F159" s="0" t="n">
        <v>2880</v>
      </c>
      <c r="G159" s="0" t="n">
        <v>17.4</v>
      </c>
      <c r="I159" s="120" t="n">
        <f aca="false">(-((TAN(E159*PI()/180))/(TAN(($B$7+($B$14*(G159-$E$7)))*PI()/180))*($H$13+($B$15*(G159-$E$8)))+(TAN(E159*PI()/180))/(TAN(($B$7+($B$14*(G159-$E$7)))*PI()/180))*1/$B$16*($H$13+($B$15*(G159-$E$8)))-$B$13*1/$B$16*($H$13+($B$15*(G159-$E$8)))-($H$13+($B$15*(G159-$E$8)))+$B$13*($H$13+($B$15*(G159-$E$8))))+(WURZEL((POTENZ(((TAN(E159*PI()/180))/(TAN(($B$7+($B$14*(G159-$E$7)))*PI()/180))*($H$13+($B$15*(G159-$E$8)))+(TAN(E159*PI()/180))/(TAN(($B$7+($B$14*(G159-$E$7)))*PI()/180))*1/$B$16*($H$13+($B$15*(G159-$E$8)))-$B$13*1/$B$16*($H$13+($B$15*(G159-$E$8)))-($H$13+($B$15*(G159-$E$8)))+$B$13*($H$13+($B$15*(G159-$E$8)))),2))-4*((TAN(E159*PI()/180))/(TAN(($B$7+($B$14*(G159-$E$7)))*PI()/180))*1/$B$16*POTENZ(($H$13+($B$15*(G159-$E$8))),2))*((TAN(E159*PI()/180))/(TAN(($B$7+($B$14*(G159-$E$7)))*PI()/180))-1))))/(2*((TAN(E159*PI()/180))/(TAN(($B$7+($B$14*(G159-$E$7)))*PI()/180))*1/$B$16*POTENZ(($H$13+($B$15*(G159-$E$8))),2)))</f>
        <v>101.686909184177</v>
      </c>
      <c r="J159" s="121" t="n">
        <f aca="false">I159*20.9/100</f>
        <v>21.252564019493</v>
      </c>
      <c r="K159" s="82" t="n">
        <f aca="false">($B$9-EXP(52.57-6690.9/(273.15+G159)-4.681*LN(273.15+G159)))*I159/100*0.2095</f>
        <v>211.558608325482</v>
      </c>
      <c r="L159" s="82" t="n">
        <f aca="false">K159/1.33322</f>
        <v>158.682444251873</v>
      </c>
      <c r="M159" s="120" t="n">
        <f aca="false">(($B$9-EXP(52.57-6690.9/(273.15+G159)-4.681*LN(273.15+G159)))/1013)*I159/100*0.2095*((49-1.335*G159+0.02759*POTENZ(G159,2)-0.0003235*POTENZ(G159,3)+0.000001614*POTENZ(G159,4))-($J$16*(5.516*10^-1-1.759*10^-2*G159+2.253*10^-4*POTENZ(G159,2)-2.654*10^-7*POTENZ(G159,3)+5.363*10^-8*POTENZ(G159,4))))*32/22.414</f>
        <v>8.02454197078499</v>
      </c>
      <c r="N159" s="120" t="n">
        <f aca="false">M159*31.25</f>
        <v>250.766936587031</v>
      </c>
    </row>
    <row collapsed="false" customFormat="false" customHeight="false" hidden="false" ht="12.75" outlineLevel="0" r="160">
      <c r="A160" s="119" t="n">
        <v>40402</v>
      </c>
      <c r="B160" s="0" t="s">
        <v>235</v>
      </c>
      <c r="C160" s="0" t="n">
        <v>23.201</v>
      </c>
      <c r="D160" s="0" t="n">
        <v>305.787</v>
      </c>
      <c r="E160" s="0" t="n">
        <v>28.5</v>
      </c>
      <c r="F160" s="0" t="n">
        <v>2880</v>
      </c>
      <c r="G160" s="0" t="n">
        <v>17.4</v>
      </c>
      <c r="I160" s="120" t="n">
        <f aca="false">(-((TAN(E160*PI()/180))/(TAN(($B$7+($B$14*(G160-$E$7)))*PI()/180))*($H$13+($B$15*(G160-$E$8)))+(TAN(E160*PI()/180))/(TAN(($B$7+($B$14*(G160-$E$7)))*PI()/180))*1/$B$16*($H$13+($B$15*(G160-$E$8)))-$B$13*1/$B$16*($H$13+($B$15*(G160-$E$8)))-($H$13+($B$15*(G160-$E$8)))+$B$13*($H$13+($B$15*(G160-$E$8))))+(WURZEL((POTENZ(((TAN(E160*PI()/180))/(TAN(($B$7+($B$14*(G160-$E$7)))*PI()/180))*($H$13+($B$15*(G160-$E$8)))+(TAN(E160*PI()/180))/(TAN(($B$7+($B$14*(G160-$E$7)))*PI()/180))*1/$B$16*($H$13+($B$15*(G160-$E$8)))-$B$13*1/$B$16*($H$13+($B$15*(G160-$E$8)))-($H$13+($B$15*(G160-$E$8)))+$B$13*($H$13+($B$15*(G160-$E$8)))),2))-4*((TAN(E160*PI()/180))/(TAN(($B$7+($B$14*(G160-$E$7)))*PI()/180))*1/$B$16*POTENZ(($H$13+($B$15*(G160-$E$8))),2))*((TAN(E160*PI()/180))/(TAN(($B$7+($B$14*(G160-$E$7)))*PI()/180))-1))))/(2*((TAN(E160*PI()/180))/(TAN(($B$7+($B$14*(G160-$E$7)))*PI()/180))*1/$B$16*POTENZ(($H$13+($B$15*(G160-$E$8))),2)))</f>
        <v>101.778234898154</v>
      </c>
      <c r="J160" s="121" t="n">
        <f aca="false">I160*20.9/100</f>
        <v>21.2716510937142</v>
      </c>
      <c r="K160" s="82" t="n">
        <f aca="false">($B$9-EXP(52.57-6690.9/(273.15+G160)-4.681*LN(273.15+G160)))*I160/100*0.2095</f>
        <v>211.748610569708</v>
      </c>
      <c r="L160" s="82" t="n">
        <f aca="false">K160/1.33322</f>
        <v>158.824958048715</v>
      </c>
      <c r="M160" s="120" t="n">
        <f aca="false">(($B$9-EXP(52.57-6690.9/(273.15+G160)-4.681*LN(273.15+G160)))/1013)*I160/100*0.2095*((49-1.335*G160+0.02759*POTENZ(G160,2)-0.0003235*POTENZ(G160,3)+0.000001614*POTENZ(G160,4))-($J$16*(5.516*10^-1-1.759*10^-2*G160+2.253*10^-4*POTENZ(G160,2)-2.654*10^-7*POTENZ(G160,3)+5.363*10^-8*POTENZ(G160,4))))*32/22.414</f>
        <v>8.03174886723509</v>
      </c>
      <c r="N160" s="120" t="n">
        <f aca="false">M160*31.25</f>
        <v>250.992152101096</v>
      </c>
    </row>
    <row collapsed="false" customFormat="false" customHeight="false" hidden="false" ht="12.75" outlineLevel="0" r="161">
      <c r="A161" s="119" t="n">
        <v>40402</v>
      </c>
      <c r="B161" s="0" t="s">
        <v>236</v>
      </c>
      <c r="C161" s="0" t="n">
        <v>23.368</v>
      </c>
      <c r="D161" s="0" t="n">
        <v>306.612</v>
      </c>
      <c r="E161" s="0" t="n">
        <v>28.47</v>
      </c>
      <c r="F161" s="0" t="n">
        <v>2875</v>
      </c>
      <c r="G161" s="0" t="n">
        <v>17.4</v>
      </c>
      <c r="I161" s="120" t="n">
        <f aca="false">(-((TAN(E161*PI()/180))/(TAN(($B$7+($B$14*(G161-$E$7)))*PI()/180))*($H$13+($B$15*(G161-$E$8)))+(TAN(E161*PI()/180))/(TAN(($B$7+($B$14*(G161-$E$7)))*PI()/180))*1/$B$16*($H$13+($B$15*(G161-$E$8)))-$B$13*1/$B$16*($H$13+($B$15*(G161-$E$8)))-($H$13+($B$15*(G161-$E$8)))+$B$13*($H$13+($B$15*(G161-$E$8))))+(WURZEL((POTENZ(((TAN(E161*PI()/180))/(TAN(($B$7+($B$14*(G161-$E$7)))*PI()/180))*($H$13+($B$15*(G161-$E$8)))+(TAN(E161*PI()/180))/(TAN(($B$7+($B$14*(G161-$E$7)))*PI()/180))*1/$B$16*($H$13+($B$15*(G161-$E$8)))-$B$13*1/$B$16*($H$13+($B$15*(G161-$E$8)))-($H$13+($B$15*(G161-$E$8)))+$B$13*($H$13+($B$15*(G161-$E$8)))),2))-4*((TAN(E161*PI()/180))/(TAN(($B$7+($B$14*(G161-$E$7)))*PI()/180))*1/$B$16*POTENZ(($H$13+($B$15*(G161-$E$8))),2))*((TAN(E161*PI()/180))/(TAN(($B$7+($B$14*(G161-$E$7)))*PI()/180))-1))))/(2*((TAN(E161*PI()/180))/(TAN(($B$7+($B$14*(G161-$E$7)))*PI()/180))*1/$B$16*POTENZ(($H$13+($B$15*(G161-$E$8))),2)))</f>
        <v>102.052789027671</v>
      </c>
      <c r="J161" s="121" t="n">
        <f aca="false">I161*20.9/100</f>
        <v>21.3290329067833</v>
      </c>
      <c r="K161" s="82" t="n">
        <f aca="false">($B$9-EXP(52.57-6690.9/(273.15+G161)-4.681*LN(273.15+G161)))*I161/100*0.2095</f>
        <v>212.319817719346</v>
      </c>
      <c r="L161" s="82" t="n">
        <f aca="false">K161/1.33322</f>
        <v>159.253399828495</v>
      </c>
      <c r="M161" s="120" t="n">
        <f aca="false">(($B$9-EXP(52.57-6690.9/(273.15+G161)-4.681*LN(273.15+G161)))/1013)*I161/100*0.2095*((49-1.335*G161+0.02759*POTENZ(G161,2)-0.0003235*POTENZ(G161,3)+0.000001614*POTENZ(G161,4))-($J$16*(5.516*10^-1-1.759*10^-2*G161+2.253*10^-4*POTENZ(G161,2)-2.654*10^-7*POTENZ(G161,3)+5.363*10^-8*POTENZ(G161,4))))*32/22.414</f>
        <v>8.05341508910414</v>
      </c>
      <c r="N161" s="120" t="n">
        <f aca="false">M161*31.25</f>
        <v>251.669221534504</v>
      </c>
    </row>
    <row collapsed="false" customFormat="false" customHeight="false" hidden="false" ht="12.75" outlineLevel="0" r="162">
      <c r="A162" s="119" t="n">
        <v>40402</v>
      </c>
      <c r="B162" s="0" t="s">
        <v>237</v>
      </c>
      <c r="C162" s="0" t="n">
        <v>23.535</v>
      </c>
      <c r="D162" s="0" t="n">
        <v>309.659</v>
      </c>
      <c r="E162" s="0" t="n">
        <v>28.36</v>
      </c>
      <c r="F162" s="0" t="n">
        <v>2874</v>
      </c>
      <c r="G162" s="0" t="n">
        <v>17.4</v>
      </c>
      <c r="I162" s="120" t="n">
        <f aca="false">(-((TAN(E162*PI()/180))/(TAN(($B$7+($B$14*(G162-$E$7)))*PI()/180))*($H$13+($B$15*(G162-$E$8)))+(TAN(E162*PI()/180))/(TAN(($B$7+($B$14*(G162-$E$7)))*PI()/180))*1/$B$16*($H$13+($B$15*(G162-$E$8)))-$B$13*1/$B$16*($H$13+($B$15*(G162-$E$8)))-($H$13+($B$15*(G162-$E$8)))+$B$13*($H$13+($B$15*(G162-$E$8))))+(WURZEL((POTENZ(((TAN(E162*PI()/180))/(TAN(($B$7+($B$14*(G162-$E$7)))*PI()/180))*($H$13+($B$15*(G162-$E$8)))+(TAN(E162*PI()/180))/(TAN(($B$7+($B$14*(G162-$E$7)))*PI()/180))*1/$B$16*($H$13+($B$15*(G162-$E$8)))-$B$13*1/$B$16*($H$13+($B$15*(G162-$E$8)))-($H$13+($B$15*(G162-$E$8)))+$B$13*($H$13+($B$15*(G162-$E$8)))),2))-4*((TAN(E162*PI()/180))/(TAN(($B$7+($B$14*(G162-$E$7)))*PI()/180))*1/$B$16*POTENZ(($H$13+($B$15*(G162-$E$8))),2))*((TAN(E162*PI()/180))/(TAN(($B$7+($B$14*(G162-$E$7)))*PI()/180))-1))))/(2*((TAN(E162*PI()/180))/(TAN(($B$7+($B$14*(G162-$E$7)))*PI()/180))*1/$B$16*POTENZ(($H$13+($B$15*(G162-$E$8))),2)))</f>
        <v>103.066943501842</v>
      </c>
      <c r="J162" s="121" t="n">
        <f aca="false">I162*20.9/100</f>
        <v>21.5409911918849</v>
      </c>
      <c r="K162" s="82" t="n">
        <f aca="false">($B$9-EXP(52.57-6690.9/(273.15+G162)-4.681*LN(273.15+G162)))*I162/100*0.2095</f>
        <v>214.429756067397</v>
      </c>
      <c r="L162" s="82" t="n">
        <f aca="false">K162/1.33322</f>
        <v>160.835988109537</v>
      </c>
      <c r="M162" s="120" t="n">
        <f aca="false">(($B$9-EXP(52.57-6690.9/(273.15+G162)-4.681*LN(273.15+G162)))/1013)*I162/100*0.2095*((49-1.335*G162+0.02759*POTENZ(G162,2)-0.0003235*POTENZ(G162,3)+0.000001614*POTENZ(G162,4))-($J$16*(5.516*10^-1-1.759*10^-2*G162+2.253*10^-4*POTENZ(G162,2)-2.654*10^-7*POTENZ(G162,3)+5.363*10^-8*POTENZ(G162,4))))*32/22.414</f>
        <v>8.13344628690658</v>
      </c>
      <c r="N162" s="120" t="n">
        <f aca="false">M162*31.25</f>
        <v>254.170196465831</v>
      </c>
    </row>
    <row collapsed="false" customFormat="false" customHeight="false" hidden="false" ht="12.75" outlineLevel="0" r="163">
      <c r="A163" s="119" t="n">
        <v>40402</v>
      </c>
      <c r="B163" s="0" t="s">
        <v>238</v>
      </c>
      <c r="C163" s="0" t="n">
        <v>23.702</v>
      </c>
      <c r="D163" s="0" t="n">
        <v>306.062</v>
      </c>
      <c r="E163" s="0" t="n">
        <v>28.49</v>
      </c>
      <c r="F163" s="0" t="n">
        <v>2868</v>
      </c>
      <c r="G163" s="0" t="n">
        <v>17.4</v>
      </c>
      <c r="I163" s="120" t="n">
        <f aca="false">(-((TAN(E163*PI()/180))/(TAN(($B$7+($B$14*(G163-$E$7)))*PI()/180))*($H$13+($B$15*(G163-$E$8)))+(TAN(E163*PI()/180))/(TAN(($B$7+($B$14*(G163-$E$7)))*PI()/180))*1/$B$16*($H$13+($B$15*(G163-$E$8)))-$B$13*1/$B$16*($H$13+($B$15*(G163-$E$8)))-($H$13+($B$15*(G163-$E$8)))+$B$13*($H$13+($B$15*(G163-$E$8))))+(WURZEL((POTENZ(((TAN(E163*PI()/180))/(TAN(($B$7+($B$14*(G163-$E$7)))*PI()/180))*($H$13+($B$15*(G163-$E$8)))+(TAN(E163*PI()/180))/(TAN(($B$7+($B$14*(G163-$E$7)))*PI()/180))*1/$B$16*($H$13+($B$15*(G163-$E$8)))-$B$13*1/$B$16*($H$13+($B$15*(G163-$E$8)))-($H$13+($B$15*(G163-$E$8)))+$B$13*($H$13+($B$15*(G163-$E$8)))),2))-4*((TAN(E163*PI()/180))/(TAN(($B$7+($B$14*(G163-$E$7)))*PI()/180))*1/$B$16*POTENZ(($H$13+($B$15*(G163-$E$8))),2))*((TAN(E163*PI()/180))/(TAN(($B$7+($B$14*(G163-$E$7)))*PI()/180))-1))))/(2*((TAN(E163*PI()/180))/(TAN(($B$7+($B$14*(G163-$E$7)))*PI()/180))*1/$B$16*POTENZ(($H$13+($B$15*(G163-$E$8))),2)))</f>
        <v>101.869656688308</v>
      </c>
      <c r="J163" s="121" t="n">
        <f aca="false">I163*20.9/100</f>
        <v>21.2907582478564</v>
      </c>
      <c r="K163" s="82" t="n">
        <f aca="false">($B$9-EXP(52.57-6690.9/(273.15+G163)-4.681*LN(273.15+G163)))*I163/100*0.2095</f>
        <v>211.938812699468</v>
      </c>
      <c r="L163" s="82" t="n">
        <f aca="false">K163/1.33322</f>
        <v>158.967621772452</v>
      </c>
      <c r="M163" s="120" t="n">
        <f aca="false">(($B$9-EXP(52.57-6690.9/(273.15+G163)-4.681*LN(273.15+G163)))/1013)*I163/100*0.2095*((49-1.335*G163+0.02759*POTENZ(G163,2)-0.0003235*POTENZ(G163,3)+0.000001614*POTENZ(G163,4))-($J$16*(5.516*10^-1-1.759*10^-2*G163+2.253*10^-4*POTENZ(G163,2)-2.654*10^-7*POTENZ(G163,3)+5.363*10^-8*POTENZ(G163,4))))*32/22.414</f>
        <v>8.03896334546066</v>
      </c>
      <c r="N163" s="120" t="n">
        <f aca="false">M163*31.25</f>
        <v>251.217604545646</v>
      </c>
    </row>
    <row collapsed="false" customFormat="false" customHeight="false" hidden="false" ht="12.75" outlineLevel="0" r="164">
      <c r="A164" s="119" t="n">
        <v>40402</v>
      </c>
      <c r="B164" s="0" t="s">
        <v>239</v>
      </c>
      <c r="C164" s="0" t="n">
        <v>23.869</v>
      </c>
      <c r="D164" s="0" t="n">
        <v>309.938</v>
      </c>
      <c r="E164" s="0" t="n">
        <v>28.35</v>
      </c>
      <c r="F164" s="0" t="n">
        <v>2863</v>
      </c>
      <c r="G164" s="0" t="n">
        <v>17.4</v>
      </c>
      <c r="I164" s="120" t="n">
        <f aca="false">(-((TAN(E164*PI()/180))/(TAN(($B$7+($B$14*(G164-$E$7)))*PI()/180))*($H$13+($B$15*(G164-$E$8)))+(TAN(E164*PI()/180))/(TAN(($B$7+($B$14*(G164-$E$7)))*PI()/180))*1/$B$16*($H$13+($B$15*(G164-$E$8)))-$B$13*1/$B$16*($H$13+($B$15*(G164-$E$8)))-($H$13+($B$15*(G164-$E$8)))+$B$13*($H$13+($B$15*(G164-$E$8))))+(WURZEL((POTENZ(((TAN(E164*PI()/180))/(TAN(($B$7+($B$14*(G164-$E$7)))*PI()/180))*($H$13+($B$15*(G164-$E$8)))+(TAN(E164*PI()/180))/(TAN(($B$7+($B$14*(G164-$E$7)))*PI()/180))*1/$B$16*($H$13+($B$15*(G164-$E$8)))-$B$13*1/$B$16*($H$13+($B$15*(G164-$E$8)))-($H$13+($B$15*(G164-$E$8)))+$B$13*($H$13+($B$15*(G164-$E$8)))),2))-4*((TAN(E164*PI()/180))/(TAN(($B$7+($B$14*(G164-$E$7)))*PI()/180))*1/$B$16*POTENZ(($H$13+($B$15*(G164-$E$8))),2))*((TAN(E164*PI()/180))/(TAN(($B$7+($B$14*(G164-$E$7)))*PI()/180))-1))))/(2*((TAN(E164*PI()/180))/(TAN(($B$7+($B$14*(G164-$E$7)))*PI()/180))*1/$B$16*POTENZ(($H$13+($B$15*(G164-$E$8))),2)))</f>
        <v>103.159724374723</v>
      </c>
      <c r="J164" s="121" t="n">
        <f aca="false">I164*20.9/100</f>
        <v>21.5603823943172</v>
      </c>
      <c r="K164" s="82" t="n">
        <f aca="false">($B$9-EXP(52.57-6690.9/(273.15+G164)-4.681*LN(273.15+G164)))*I164/100*0.2095</f>
        <v>214.622785755325</v>
      </c>
      <c r="L164" s="82" t="n">
        <f aca="false">K164/1.33322</f>
        <v>160.980772682171</v>
      </c>
      <c r="M164" s="120" t="n">
        <f aca="false">(($B$9-EXP(52.57-6690.9/(273.15+G164)-4.681*LN(273.15+G164)))/1013)*I164/100*0.2095*((49-1.335*G164+0.02759*POTENZ(G164,2)-0.0003235*POTENZ(G164,3)+0.000001614*POTENZ(G164,4))-($J$16*(5.516*10^-1-1.759*10^-2*G164+2.253*10^-4*POTENZ(G164,2)-2.654*10^-7*POTENZ(G164,3)+5.363*10^-8*POTENZ(G164,4))))*32/22.414</f>
        <v>8.14076801607014</v>
      </c>
      <c r="N164" s="120" t="n">
        <f aca="false">M164*31.25</f>
        <v>254.399000502192</v>
      </c>
    </row>
    <row collapsed="false" customFormat="false" customHeight="false" hidden="false" ht="12.75" outlineLevel="0" r="165">
      <c r="A165" s="119" t="n">
        <v>40402</v>
      </c>
      <c r="B165" s="0" t="s">
        <v>240</v>
      </c>
      <c r="C165" s="0" t="n">
        <v>24.036</v>
      </c>
      <c r="D165" s="0" t="n">
        <v>309.659</v>
      </c>
      <c r="E165" s="0" t="n">
        <v>28.36</v>
      </c>
      <c r="F165" s="0" t="n">
        <v>2863</v>
      </c>
      <c r="G165" s="0" t="n">
        <v>17.4</v>
      </c>
      <c r="I165" s="120" t="n">
        <f aca="false">(-((TAN(E165*PI()/180))/(TAN(($B$7+($B$14*(G165-$E$7)))*PI()/180))*($H$13+($B$15*(G165-$E$8)))+(TAN(E165*PI()/180))/(TAN(($B$7+($B$14*(G165-$E$7)))*PI()/180))*1/$B$16*($H$13+($B$15*(G165-$E$8)))-$B$13*1/$B$16*($H$13+($B$15*(G165-$E$8)))-($H$13+($B$15*(G165-$E$8)))+$B$13*($H$13+($B$15*(G165-$E$8))))+(WURZEL((POTENZ(((TAN(E165*PI()/180))/(TAN(($B$7+($B$14*(G165-$E$7)))*PI()/180))*($H$13+($B$15*(G165-$E$8)))+(TAN(E165*PI()/180))/(TAN(($B$7+($B$14*(G165-$E$7)))*PI()/180))*1/$B$16*($H$13+($B$15*(G165-$E$8)))-$B$13*1/$B$16*($H$13+($B$15*(G165-$E$8)))-($H$13+($B$15*(G165-$E$8)))+$B$13*($H$13+($B$15*(G165-$E$8)))),2))-4*((TAN(E165*PI()/180))/(TAN(($B$7+($B$14*(G165-$E$7)))*PI()/180))*1/$B$16*POTENZ(($H$13+($B$15*(G165-$E$8))),2))*((TAN(E165*PI()/180))/(TAN(($B$7+($B$14*(G165-$E$7)))*PI()/180))-1))))/(2*((TAN(E165*PI()/180))/(TAN(($B$7+($B$14*(G165-$E$7)))*PI()/180))*1/$B$16*POTENZ(($H$13+($B$15*(G165-$E$8))),2)))</f>
        <v>103.066943501842</v>
      </c>
      <c r="J165" s="121" t="n">
        <f aca="false">I165*20.9/100</f>
        <v>21.5409911918849</v>
      </c>
      <c r="K165" s="82" t="n">
        <f aca="false">($B$9-EXP(52.57-6690.9/(273.15+G165)-4.681*LN(273.15+G165)))*I165/100*0.2095</f>
        <v>214.429756067397</v>
      </c>
      <c r="L165" s="82" t="n">
        <f aca="false">K165/1.33322</f>
        <v>160.835988109537</v>
      </c>
      <c r="M165" s="120" t="n">
        <f aca="false">(($B$9-EXP(52.57-6690.9/(273.15+G165)-4.681*LN(273.15+G165)))/1013)*I165/100*0.2095*((49-1.335*G165+0.02759*POTENZ(G165,2)-0.0003235*POTENZ(G165,3)+0.000001614*POTENZ(G165,4))-($J$16*(5.516*10^-1-1.759*10^-2*G165+2.253*10^-4*POTENZ(G165,2)-2.654*10^-7*POTENZ(G165,3)+5.363*10^-8*POTENZ(G165,4))))*32/22.414</f>
        <v>8.13344628690658</v>
      </c>
      <c r="N165" s="120" t="n">
        <f aca="false">M165*31.25</f>
        <v>254.170196465831</v>
      </c>
    </row>
    <row collapsed="false" customFormat="false" customHeight="false" hidden="false" ht="12.75" outlineLevel="0" r="166">
      <c r="A166" s="119" t="n">
        <v>40402</v>
      </c>
      <c r="B166" s="0" t="s">
        <v>241</v>
      </c>
      <c r="C166" s="0" t="n">
        <v>24.203</v>
      </c>
      <c r="D166" s="0" t="n">
        <v>309.938</v>
      </c>
      <c r="E166" s="0" t="n">
        <v>28.35</v>
      </c>
      <c r="F166" s="0" t="n">
        <v>2871</v>
      </c>
      <c r="G166" s="0" t="n">
        <v>17.4</v>
      </c>
      <c r="I166" s="120" t="n">
        <f aca="false">(-((TAN(E166*PI()/180))/(TAN(($B$7+($B$14*(G166-$E$7)))*PI()/180))*($H$13+($B$15*(G166-$E$8)))+(TAN(E166*PI()/180))/(TAN(($B$7+($B$14*(G166-$E$7)))*PI()/180))*1/$B$16*($H$13+($B$15*(G166-$E$8)))-$B$13*1/$B$16*($H$13+($B$15*(G166-$E$8)))-($H$13+($B$15*(G166-$E$8)))+$B$13*($H$13+($B$15*(G166-$E$8))))+(WURZEL((POTENZ(((TAN(E166*PI()/180))/(TAN(($B$7+($B$14*(G166-$E$7)))*PI()/180))*($H$13+($B$15*(G166-$E$8)))+(TAN(E166*PI()/180))/(TAN(($B$7+($B$14*(G166-$E$7)))*PI()/180))*1/$B$16*($H$13+($B$15*(G166-$E$8)))-$B$13*1/$B$16*($H$13+($B$15*(G166-$E$8)))-($H$13+($B$15*(G166-$E$8)))+$B$13*($H$13+($B$15*(G166-$E$8)))),2))-4*((TAN(E166*PI()/180))/(TAN(($B$7+($B$14*(G166-$E$7)))*PI()/180))*1/$B$16*POTENZ(($H$13+($B$15*(G166-$E$8))),2))*((TAN(E166*PI()/180))/(TAN(($B$7+($B$14*(G166-$E$7)))*PI()/180))-1))))/(2*((TAN(E166*PI()/180))/(TAN(($B$7+($B$14*(G166-$E$7)))*PI()/180))*1/$B$16*POTENZ(($H$13+($B$15*(G166-$E$8))),2)))</f>
        <v>103.159724374723</v>
      </c>
      <c r="J166" s="121" t="n">
        <f aca="false">I166*20.9/100</f>
        <v>21.5603823943172</v>
      </c>
      <c r="K166" s="82" t="n">
        <f aca="false">($B$9-EXP(52.57-6690.9/(273.15+G166)-4.681*LN(273.15+G166)))*I166/100*0.2095</f>
        <v>214.622785755325</v>
      </c>
      <c r="L166" s="82" t="n">
        <f aca="false">K166/1.33322</f>
        <v>160.980772682171</v>
      </c>
      <c r="M166" s="120" t="n">
        <f aca="false">(($B$9-EXP(52.57-6690.9/(273.15+G166)-4.681*LN(273.15+G166)))/1013)*I166/100*0.2095*((49-1.335*G166+0.02759*POTENZ(G166,2)-0.0003235*POTENZ(G166,3)+0.000001614*POTENZ(G166,4))-($J$16*(5.516*10^-1-1.759*10^-2*G166+2.253*10^-4*POTENZ(G166,2)-2.654*10^-7*POTENZ(G166,3)+5.363*10^-8*POTENZ(G166,4))))*32/22.414</f>
        <v>8.14076801607014</v>
      </c>
      <c r="N166" s="120" t="n">
        <f aca="false">M166*31.25</f>
        <v>254.399000502192</v>
      </c>
    </row>
    <row collapsed="false" customFormat="false" customHeight="false" hidden="false" ht="12.75" outlineLevel="0" r="167">
      <c r="A167" s="119" t="n">
        <v>40402</v>
      </c>
      <c r="B167" s="0" t="s">
        <v>242</v>
      </c>
      <c r="C167" s="0" t="n">
        <v>24.369</v>
      </c>
      <c r="D167" s="0" t="n">
        <v>309.38</v>
      </c>
      <c r="E167" s="0" t="n">
        <v>28.37</v>
      </c>
      <c r="F167" s="0" t="n">
        <v>2862</v>
      </c>
      <c r="G167" s="0" t="n">
        <v>17.4</v>
      </c>
      <c r="I167" s="120" t="n">
        <f aca="false">(-((TAN(E167*PI()/180))/(TAN(($B$7+($B$14*(G167-$E$7)))*PI()/180))*($H$13+($B$15*(G167-$E$8)))+(TAN(E167*PI()/180))/(TAN(($B$7+($B$14*(G167-$E$7)))*PI()/180))*1/$B$16*($H$13+($B$15*(G167-$E$8)))-$B$13*1/$B$16*($H$13+($B$15*(G167-$E$8)))-($H$13+($B$15*(G167-$E$8)))+$B$13*($H$13+($B$15*(G167-$E$8))))+(WURZEL((POTENZ(((TAN(E167*PI()/180))/(TAN(($B$7+($B$14*(G167-$E$7)))*PI()/180))*($H$13+($B$15*(G167-$E$8)))+(TAN(E167*PI()/180))/(TAN(($B$7+($B$14*(G167-$E$7)))*PI()/180))*1/$B$16*($H$13+($B$15*(G167-$E$8)))-$B$13*1/$B$16*($H$13+($B$15*(G167-$E$8)))-($H$13+($B$15*(G167-$E$8)))+$B$13*($H$13+($B$15*(G167-$E$8)))),2))-4*((TAN(E167*PI()/180))/(TAN(($B$7+($B$14*(G167-$E$7)))*PI()/180))*1/$B$16*POTENZ(($H$13+($B$15*(G167-$E$8))),2))*((TAN(E167*PI()/180))/(TAN(($B$7+($B$14*(G167-$E$7)))*PI()/180))-1))))/(2*((TAN(E167*PI()/180))/(TAN(($B$7+($B$14*(G167-$E$7)))*PI()/180))*1/$B$16*POTENZ(($H$13+($B$15*(G167-$E$8))),2)))</f>
        <v>102.974260580366</v>
      </c>
      <c r="J167" s="121" t="n">
        <f aca="false">I167*20.9/100</f>
        <v>21.5216204612964</v>
      </c>
      <c r="K167" s="82" t="n">
        <f aca="false">($B$9-EXP(52.57-6690.9/(273.15+G167)-4.681*LN(273.15+G167)))*I167/100*0.2095</f>
        <v>214.236930166401</v>
      </c>
      <c r="L167" s="82" t="n">
        <f aca="false">K167/1.33322</f>
        <v>160.691356390094</v>
      </c>
      <c r="M167" s="120" t="n">
        <f aca="false">(($B$9-EXP(52.57-6690.9/(273.15+G167)-4.681*LN(273.15+G167)))/1013)*I167/100*0.2095*((49-1.335*G167+0.02759*POTENZ(G167,2)-0.0003235*POTENZ(G167,3)+0.000001614*POTENZ(G167,4))-($J$16*(5.516*10^-1-1.759*10^-2*G167+2.253*10^-4*POTENZ(G167,2)-2.654*10^-7*POTENZ(G167,3)+5.363*10^-8*POTENZ(G167,4))))*32/22.414</f>
        <v>8.1261322875007</v>
      </c>
      <c r="N167" s="120" t="n">
        <f aca="false">M167*31.25</f>
        <v>253.941633984397</v>
      </c>
    </row>
    <row collapsed="false" customFormat="false" customHeight="false" hidden="false" ht="12.75" outlineLevel="0" r="168">
      <c r="A168" s="119" t="n">
        <v>40402</v>
      </c>
      <c r="B168" s="0" t="s">
        <v>243</v>
      </c>
      <c r="C168" s="0" t="n">
        <v>24.536</v>
      </c>
      <c r="D168" s="0" t="n">
        <v>308.824</v>
      </c>
      <c r="E168" s="0" t="n">
        <v>28.39</v>
      </c>
      <c r="F168" s="0" t="n">
        <v>2863</v>
      </c>
      <c r="G168" s="0" t="n">
        <v>17.4</v>
      </c>
      <c r="I168" s="120" t="n">
        <f aca="false">(-((TAN(E168*PI()/180))/(TAN(($B$7+($B$14*(G168-$E$7)))*PI()/180))*($H$13+($B$15*(G168-$E$8)))+(TAN(E168*PI()/180))/(TAN(($B$7+($B$14*(G168-$E$7)))*PI()/180))*1/$B$16*($H$13+($B$15*(G168-$E$8)))-$B$13*1/$B$16*($H$13+($B$15*(G168-$E$8)))-($H$13+($B$15*(G168-$E$8)))+$B$13*($H$13+($B$15*(G168-$E$8))))+(WURZEL((POTENZ(((TAN(E168*PI()/180))/(TAN(($B$7+($B$14*(G168-$E$7)))*PI()/180))*($H$13+($B$15*(G168-$E$8)))+(TAN(E168*PI()/180))/(TAN(($B$7+($B$14*(G168-$E$7)))*PI()/180))*1/$B$16*($H$13+($B$15*(G168-$E$8)))-$B$13*1/$B$16*($H$13+($B$15*(G168-$E$8)))-($H$13+($B$15*(G168-$E$8)))+$B$13*($H$13+($B$15*(G168-$E$8)))),2))-4*((TAN(E168*PI()/180))/(TAN(($B$7+($B$14*(G168-$E$7)))*PI()/180))*1/$B$16*POTENZ(($H$13+($B$15*(G168-$E$8))),2))*((TAN(E168*PI()/180))/(TAN(($B$7+($B$14*(G168-$E$7)))*PI()/180))-1))))/(2*((TAN(E168*PI()/180))/(TAN(($B$7+($B$14*(G168-$E$7)))*PI()/180))*1/$B$16*POTENZ(($H$13+($B$15*(G168-$E$8))),2)))</f>
        <v>102.789188050564</v>
      </c>
      <c r="J168" s="121" t="n">
        <f aca="false">I168*20.9/100</f>
        <v>21.482940302568</v>
      </c>
      <c r="K168" s="82" t="n">
        <f aca="false">($B$9-EXP(52.57-6690.9/(273.15+G168)-4.681*LN(273.15+G168)))*I168/100*0.2095</f>
        <v>213.851888599516</v>
      </c>
      <c r="L168" s="82" t="n">
        <f aca="false">K168/1.33322</f>
        <v>160.402550666443</v>
      </c>
      <c r="M168" s="120" t="n">
        <f aca="false">(($B$9-EXP(52.57-6690.9/(273.15+G168)-4.681*LN(273.15+G168)))/1013)*I168/100*0.2095*((49-1.335*G168+0.02759*POTENZ(G168,2)-0.0003235*POTENZ(G168,3)+0.000001614*POTENZ(G168,4))-($J$16*(5.516*10^-1-1.759*10^-2*G168+2.253*10^-4*POTENZ(G168,2)-2.654*10^-7*POTENZ(G168,3)+5.363*10^-8*POTENZ(G168,4))))*32/22.414</f>
        <v>8.11152743526413</v>
      </c>
      <c r="N168" s="120" t="n">
        <f aca="false">M168*31.25</f>
        <v>253.485232352004</v>
      </c>
    </row>
    <row collapsed="false" customFormat="false" customHeight="false" hidden="false" ht="12.75" outlineLevel="0" r="169">
      <c r="A169" s="119" t="n">
        <v>40402</v>
      </c>
      <c r="B169" s="0" t="s">
        <v>244</v>
      </c>
      <c r="C169" s="0" t="n">
        <v>24.703</v>
      </c>
      <c r="D169" s="0" t="n">
        <v>310.776</v>
      </c>
      <c r="E169" s="0" t="n">
        <v>28.32</v>
      </c>
      <c r="F169" s="0" t="n">
        <v>2857</v>
      </c>
      <c r="G169" s="0" t="n">
        <v>17.4</v>
      </c>
      <c r="I169" s="120" t="n">
        <f aca="false">(-((TAN(E169*PI()/180))/(TAN(($B$7+($B$14*(G169-$E$7)))*PI()/180))*($H$13+($B$15*(G169-$E$8)))+(TAN(E169*PI()/180))/(TAN(($B$7+($B$14*(G169-$E$7)))*PI()/180))*1/$B$16*($H$13+($B$15*(G169-$E$8)))-$B$13*1/$B$16*($H$13+($B$15*(G169-$E$8)))-($H$13+($B$15*(G169-$E$8)))+$B$13*($H$13+($B$15*(G169-$E$8))))+(WURZEL((POTENZ(((TAN(E169*PI()/180))/(TAN(($B$7+($B$14*(G169-$E$7)))*PI()/180))*($H$13+($B$15*(G169-$E$8)))+(TAN(E169*PI()/180))/(TAN(($B$7+($B$14*(G169-$E$7)))*PI()/180))*1/$B$16*($H$13+($B$15*(G169-$E$8)))-$B$13*1/$B$16*($H$13+($B$15*(G169-$E$8)))-($H$13+($B$15*(G169-$E$8)))+$B$13*($H$13+($B$15*(G169-$E$8)))),2))-4*((TAN(E169*PI()/180))/(TAN(($B$7+($B$14*(G169-$E$7)))*PI()/180))*1/$B$16*POTENZ(($H$13+($B$15*(G169-$E$8))),2))*((TAN(E169*PI()/180))/(TAN(($B$7+($B$14*(G169-$E$7)))*PI()/180))-1))))/(2*((TAN(E169*PI()/180))/(TAN(($B$7+($B$14*(G169-$E$7)))*PI()/180))*1/$B$16*POTENZ(($H$13+($B$15*(G169-$E$8))),2)))</f>
        <v>103.438656058205</v>
      </c>
      <c r="J169" s="121" t="n">
        <f aca="false">I169*20.9/100</f>
        <v>21.6186791161649</v>
      </c>
      <c r="K169" s="82" t="n">
        <f aca="false">($B$9-EXP(52.57-6690.9/(273.15+G169)-4.681*LN(273.15+G169)))*I169/100*0.2095</f>
        <v>215.203100362669</v>
      </c>
      <c r="L169" s="82" t="n">
        <f aca="false">K169/1.33322</f>
        <v>161.416045635881</v>
      </c>
      <c r="M169" s="120" t="n">
        <f aca="false">(($B$9-EXP(52.57-6690.9/(273.15+G169)-4.681*LN(273.15+G169)))/1013)*I169/100*0.2095*((49-1.335*G169+0.02759*POTENZ(G169,2)-0.0003235*POTENZ(G169,3)+0.000001614*POTENZ(G169,4))-($J$16*(5.516*10^-1-1.759*10^-2*G169+2.253*10^-4*POTENZ(G169,2)-2.654*10^-7*POTENZ(G169,3)+5.363*10^-8*POTENZ(G169,4))))*32/22.414</f>
        <v>8.16277968914626</v>
      </c>
      <c r="N169" s="120" t="n">
        <f aca="false">M169*31.25</f>
        <v>255.086865285821</v>
      </c>
    </row>
    <row collapsed="false" customFormat="false" customHeight="false" hidden="false" ht="12.75" outlineLevel="0" r="170">
      <c r="A170" s="119" t="n">
        <v>40402</v>
      </c>
      <c r="B170" s="0" t="s">
        <v>245</v>
      </c>
      <c r="C170" s="0" t="n">
        <v>24.87</v>
      </c>
      <c r="D170" s="0" t="n">
        <v>312.46</v>
      </c>
      <c r="E170" s="0" t="n">
        <v>28.26</v>
      </c>
      <c r="F170" s="0" t="n">
        <v>2859</v>
      </c>
      <c r="G170" s="0" t="n">
        <v>17.4</v>
      </c>
      <c r="I170" s="120" t="n">
        <f aca="false">(-((TAN(E170*PI()/180))/(TAN(($B$7+($B$14*(G170-$E$7)))*PI()/180))*($H$13+($B$15*(G170-$E$8)))+(TAN(E170*PI()/180))/(TAN(($B$7+($B$14*(G170-$E$7)))*PI()/180))*1/$B$16*($H$13+($B$15*(G170-$E$8)))-$B$13*1/$B$16*($H$13+($B$15*(G170-$E$8)))-($H$13+($B$15*(G170-$E$8)))+$B$13*($H$13+($B$15*(G170-$E$8))))+(WURZEL((POTENZ(((TAN(E170*PI()/180))/(TAN(($B$7+($B$14*(G170-$E$7)))*PI()/180))*($H$13+($B$15*(G170-$E$8)))+(TAN(E170*PI()/180))/(TAN(($B$7+($B$14*(G170-$E$7)))*PI()/180))*1/$B$16*($H$13+($B$15*(G170-$E$8)))-$B$13*1/$B$16*($H$13+($B$15*(G170-$E$8)))-($H$13+($B$15*(G170-$E$8)))+$B$13*($H$13+($B$15*(G170-$E$8)))),2))-4*((TAN(E170*PI()/180))/(TAN(($B$7+($B$14*(G170-$E$7)))*PI()/180))*1/$B$16*POTENZ(($H$13+($B$15*(G170-$E$8))),2))*((TAN(E170*PI()/180))/(TAN(($B$7+($B$14*(G170-$E$7)))*PI()/180))-1))))/(2*((TAN(E170*PI()/180))/(TAN(($B$7+($B$14*(G170-$E$7)))*PI()/180))*1/$B$16*POTENZ(($H$13+($B$15*(G170-$E$8))),2)))</f>
        <v>103.999182477588</v>
      </c>
      <c r="J170" s="121" t="n">
        <f aca="false">I170*20.9/100</f>
        <v>21.735829137816</v>
      </c>
      <c r="K170" s="82" t="n">
        <f aca="false">($B$9-EXP(52.57-6690.9/(273.15+G170)-4.681*LN(273.15+G170)))*I170/100*0.2095</f>
        <v>216.369270031565</v>
      </c>
      <c r="L170" s="82" t="n">
        <f aca="false">K170/1.33322</f>
        <v>162.290747237189</v>
      </c>
      <c r="M170" s="120" t="n">
        <f aca="false">(($B$9-EXP(52.57-6690.9/(273.15+G170)-4.681*LN(273.15+G170)))/1013)*I170/100*0.2095*((49-1.335*G170+0.02759*POTENZ(G170,2)-0.0003235*POTENZ(G170,3)+0.000001614*POTENZ(G170,4))-($J$16*(5.516*10^-1-1.759*10^-2*G170+2.253*10^-4*POTENZ(G170,2)-2.654*10^-7*POTENZ(G170,3)+5.363*10^-8*POTENZ(G170,4))))*32/22.414</f>
        <v>8.2070131879728</v>
      </c>
      <c r="N170" s="120" t="n">
        <f aca="false">M170*31.25</f>
        <v>256.46916212415</v>
      </c>
    </row>
    <row collapsed="false" customFormat="false" customHeight="false" hidden="false" ht="12.75" outlineLevel="0" r="171">
      <c r="A171" s="119" t="n">
        <v>40402</v>
      </c>
      <c r="B171" s="0" t="s">
        <v>246</v>
      </c>
      <c r="C171" s="0" t="n">
        <v>25.037</v>
      </c>
      <c r="D171" s="0" t="n">
        <v>314.722</v>
      </c>
      <c r="E171" s="0" t="n">
        <v>28.18</v>
      </c>
      <c r="F171" s="0" t="n">
        <v>2850</v>
      </c>
      <c r="G171" s="0" t="n">
        <v>17.4</v>
      </c>
      <c r="I171" s="120" t="n">
        <f aca="false">(-((TAN(E171*PI()/180))/(TAN(($B$7+($B$14*(G171-$E$7)))*PI()/180))*($H$13+($B$15*(G171-$E$8)))+(TAN(E171*PI()/180))/(TAN(($B$7+($B$14*(G171-$E$7)))*PI()/180))*1/$B$16*($H$13+($B$15*(G171-$E$8)))-$B$13*1/$B$16*($H$13+($B$15*(G171-$E$8)))-($H$13+($B$15*(G171-$E$8)))+$B$13*($H$13+($B$15*(G171-$E$8))))+(WURZEL((POTENZ(((TAN(E171*PI()/180))/(TAN(($B$7+($B$14*(G171-$E$7)))*PI()/180))*($H$13+($B$15*(G171-$E$8)))+(TAN(E171*PI()/180))/(TAN(($B$7+($B$14*(G171-$E$7)))*PI()/180))*1/$B$16*($H$13+($B$15*(G171-$E$8)))-$B$13*1/$B$16*($H$13+($B$15*(G171-$E$8)))-($H$13+($B$15*(G171-$E$8)))+$B$13*($H$13+($B$15*(G171-$E$8)))),2))-4*((TAN(E171*PI()/180))/(TAN(($B$7+($B$14*(G171-$E$7)))*PI()/180))*1/$B$16*POTENZ(($H$13+($B$15*(G171-$E$8))),2))*((TAN(E171*PI()/180))/(TAN(($B$7+($B$14*(G171-$E$7)))*PI()/180))-1))))/(2*((TAN(E171*PI()/180))/(TAN(($B$7+($B$14*(G171-$E$7)))*PI()/180))*1/$B$16*POTENZ(($H$13+($B$15*(G171-$E$8))),2)))</f>
        <v>104.752117942893</v>
      </c>
      <c r="J171" s="121" t="n">
        <f aca="false">I171*20.9/100</f>
        <v>21.8931926500647</v>
      </c>
      <c r="K171" s="82" t="n">
        <f aca="false">($B$9-EXP(52.57-6690.9/(273.15+G171)-4.681*LN(273.15+G171)))*I171/100*0.2095</f>
        <v>217.935744816538</v>
      </c>
      <c r="L171" s="82" t="n">
        <f aca="false">K171/1.33322</f>
        <v>163.465703197175</v>
      </c>
      <c r="M171" s="120" t="n">
        <f aca="false">(($B$9-EXP(52.57-6690.9/(273.15+G171)-4.681*LN(273.15+G171)))/1013)*I171/100*0.2095*((49-1.335*G171+0.02759*POTENZ(G171,2)-0.0003235*POTENZ(G171,3)+0.000001614*POTENZ(G171,4))-($J$16*(5.516*10^-1-1.759*10^-2*G171+2.253*10^-4*POTENZ(G171,2)-2.654*10^-7*POTENZ(G171,3)+5.363*10^-8*POTENZ(G171,4))))*32/22.414</f>
        <v>8.2664304944</v>
      </c>
      <c r="N171" s="120" t="n">
        <f aca="false">M171*31.25</f>
        <v>258.32595295</v>
      </c>
    </row>
    <row collapsed="false" customFormat="false" customHeight="false" hidden="false" ht="12.75" outlineLevel="0" r="172">
      <c r="A172" s="119" t="n">
        <v>40402</v>
      </c>
      <c r="B172" s="0" t="s">
        <v>247</v>
      </c>
      <c r="C172" s="0" t="n">
        <v>25.204</v>
      </c>
      <c r="D172" s="0" t="n">
        <v>313.024</v>
      </c>
      <c r="E172" s="0" t="n">
        <v>28.24</v>
      </c>
      <c r="F172" s="0" t="n">
        <v>2863</v>
      </c>
      <c r="G172" s="0" t="n">
        <v>17.4</v>
      </c>
      <c r="I172" s="120" t="n">
        <f aca="false">(-((TAN(E172*PI()/180))/(TAN(($B$7+($B$14*(G172-$E$7)))*PI()/180))*($H$13+($B$15*(G172-$E$8)))+(TAN(E172*PI()/180))/(TAN(($B$7+($B$14*(G172-$E$7)))*PI()/180))*1/$B$16*($H$13+($B$15*(G172-$E$8)))-$B$13*1/$B$16*($H$13+($B$15*(G172-$E$8)))-($H$13+($B$15*(G172-$E$8)))+$B$13*($H$13+($B$15*(G172-$E$8))))+(WURZEL((POTENZ(((TAN(E172*PI()/180))/(TAN(($B$7+($B$14*(G172-$E$7)))*PI()/180))*($H$13+($B$15*(G172-$E$8)))+(TAN(E172*PI()/180))/(TAN(($B$7+($B$14*(G172-$E$7)))*PI()/180))*1/$B$16*($H$13+($B$15*(G172-$E$8)))-$B$13*1/$B$16*($H$13+($B$15*(G172-$E$8)))-($H$13+($B$15*(G172-$E$8)))+$B$13*($H$13+($B$15*(G172-$E$8)))),2))-4*((TAN(E172*PI()/180))/(TAN(($B$7+($B$14*(G172-$E$7)))*PI()/180))*1/$B$16*POTENZ(($H$13+($B$15*(G172-$E$8))),2))*((TAN(E172*PI()/180))/(TAN(($B$7+($B$14*(G172-$E$7)))*PI()/180))-1))))/(2*((TAN(E172*PI()/180))/(TAN(($B$7+($B$14*(G172-$E$7)))*PI()/180))*1/$B$16*POTENZ(($H$13+($B$15*(G172-$E$8))),2)))</f>
        <v>104.186817684958</v>
      </c>
      <c r="J172" s="121" t="n">
        <f aca="false">I172*20.9/100</f>
        <v>21.7750448961562</v>
      </c>
      <c r="K172" s="82" t="n">
        <f aca="false">($B$9-EXP(52.57-6690.9/(273.15+G172)-4.681*LN(273.15+G172)))*I172/100*0.2095</f>
        <v>216.759643223773</v>
      </c>
      <c r="L172" s="82" t="n">
        <f aca="false">K172/1.33322</f>
        <v>162.583552019751</v>
      </c>
      <c r="M172" s="120" t="n">
        <f aca="false">(($B$9-EXP(52.57-6690.9/(273.15+G172)-4.681*LN(273.15+G172)))/1013)*I172/100*0.2095*((49-1.335*G172+0.02759*POTENZ(G172,2)-0.0003235*POTENZ(G172,3)+0.000001614*POTENZ(G172,4))-($J$16*(5.516*10^-1-1.759*10^-2*G172+2.253*10^-4*POTENZ(G172,2)-2.654*10^-7*POTENZ(G172,3)+5.363*10^-8*POTENZ(G172,4))))*32/22.414</f>
        <v>8.22182027188177</v>
      </c>
      <c r="N172" s="120" t="n">
        <f aca="false">M172*31.25</f>
        <v>256.931883496305</v>
      </c>
    </row>
    <row collapsed="false" customFormat="false" customHeight="false" hidden="false" ht="12.75" outlineLevel="0" r="173">
      <c r="A173" s="119" t="n">
        <v>40402</v>
      </c>
      <c r="B173" s="0" t="s">
        <v>248</v>
      </c>
      <c r="C173" s="0" t="n">
        <v>25.371</v>
      </c>
      <c r="D173" s="0" t="n">
        <v>313.588</v>
      </c>
      <c r="E173" s="0" t="n">
        <v>28.22</v>
      </c>
      <c r="F173" s="0" t="n">
        <v>2846</v>
      </c>
      <c r="G173" s="0" t="n">
        <v>17.4</v>
      </c>
      <c r="I173" s="120" t="n">
        <f aca="false">(-((TAN(E173*PI()/180))/(TAN(($B$7+($B$14*(G173-$E$7)))*PI()/180))*($H$13+($B$15*(G173-$E$8)))+(TAN(E173*PI()/180))/(TAN(($B$7+($B$14*(G173-$E$7)))*PI()/180))*1/$B$16*($H$13+($B$15*(G173-$E$8)))-$B$13*1/$B$16*($H$13+($B$15*(G173-$E$8)))-($H$13+($B$15*(G173-$E$8)))+$B$13*($H$13+($B$15*(G173-$E$8))))+(WURZEL((POTENZ(((TAN(E173*PI()/180))/(TAN(($B$7+($B$14*(G173-$E$7)))*PI()/180))*($H$13+($B$15*(G173-$E$8)))+(TAN(E173*PI()/180))/(TAN(($B$7+($B$14*(G173-$E$7)))*PI()/180))*1/$B$16*($H$13+($B$15*(G173-$E$8)))-$B$13*1/$B$16*($H$13+($B$15*(G173-$E$8)))-($H$13+($B$15*(G173-$E$8)))+$B$13*($H$13+($B$15*(G173-$E$8)))),2))-4*((TAN(E173*PI()/180))/(TAN(($B$7+($B$14*(G173-$E$7)))*PI()/180))*1/$B$16*POTENZ(($H$13+($B$15*(G173-$E$8))),2))*((TAN(E173*PI()/180))/(TAN(($B$7+($B$14*(G173-$E$7)))*PI()/180))-1))))/(2*((TAN(E173*PI()/180))/(TAN(($B$7+($B$14*(G173-$E$7)))*PI()/180))*1/$B$16*POTENZ(($H$13+($B$15*(G173-$E$8))),2)))</f>
        <v>104.374851260489</v>
      </c>
      <c r="J173" s="121" t="n">
        <f aca="false">I173*20.9/100</f>
        <v>21.8143439134423</v>
      </c>
      <c r="K173" s="82" t="n">
        <f aca="false">($B$9-EXP(52.57-6690.9/(273.15+G173)-4.681*LN(273.15+G173)))*I173/100*0.2095</f>
        <v>217.150845216999</v>
      </c>
      <c r="L173" s="82" t="n">
        <f aca="false">K173/1.33322</f>
        <v>162.876978455918</v>
      </c>
      <c r="M173" s="120" t="n">
        <f aca="false">(($B$9-EXP(52.57-6690.9/(273.15+G173)-4.681*LN(273.15+G173)))/1013)*I173/100*0.2095*((49-1.335*G173+0.02759*POTENZ(G173,2)-0.0003235*POTENZ(G173,3)+0.000001614*POTENZ(G173,4))-($J$16*(5.516*10^-1-1.759*10^-2*G173+2.253*10^-4*POTENZ(G173,2)-2.654*10^-7*POTENZ(G173,3)+5.363*10^-8*POTENZ(G173,4))))*32/22.414</f>
        <v>8.23665879269899</v>
      </c>
      <c r="N173" s="120" t="n">
        <f aca="false">M173*31.25</f>
        <v>257.395587271843</v>
      </c>
    </row>
    <row collapsed="false" customFormat="false" customHeight="false" hidden="false" ht="12.75" outlineLevel="0" r="174">
      <c r="A174" s="119" t="n">
        <v>40402</v>
      </c>
      <c r="B174" s="0" t="s">
        <v>249</v>
      </c>
      <c r="C174" s="0" t="n">
        <v>25.538</v>
      </c>
      <c r="D174" s="0" t="n">
        <v>315.29</v>
      </c>
      <c r="E174" s="0" t="n">
        <v>28.16</v>
      </c>
      <c r="F174" s="0" t="n">
        <v>2846</v>
      </c>
      <c r="G174" s="0" t="n">
        <v>17.4</v>
      </c>
      <c r="I174" s="120" t="n">
        <f aca="false">(-((TAN(E174*PI()/180))/(TAN(($B$7+($B$14*(G174-$E$7)))*PI()/180))*($H$13+($B$15*(G174-$E$8)))+(TAN(E174*PI()/180))/(TAN(($B$7+($B$14*(G174-$E$7)))*PI()/180))*1/$B$16*($H$13+($B$15*(G174-$E$8)))-$B$13*1/$B$16*($H$13+($B$15*(G174-$E$8)))-($H$13+($B$15*(G174-$E$8)))+$B$13*($H$13+($B$15*(G174-$E$8))))+(WURZEL((POTENZ(((TAN(E174*PI()/180))/(TAN(($B$7+($B$14*(G174-$E$7)))*PI()/180))*($H$13+($B$15*(G174-$E$8)))+(TAN(E174*PI()/180))/(TAN(($B$7+($B$14*(G174-$E$7)))*PI()/180))*1/$B$16*($H$13+($B$15*(G174-$E$8)))-$B$13*1/$B$16*($H$13+($B$15*(G174-$E$8)))-($H$13+($B$15*(G174-$E$8)))+$B$13*($H$13+($B$15*(G174-$E$8)))),2))-4*((TAN(E174*PI()/180))/(TAN(($B$7+($B$14*(G174-$E$7)))*PI()/180))*1/$B$16*POTENZ(($H$13+($B$15*(G174-$E$8))),2))*((TAN(E174*PI()/180))/(TAN(($B$7+($B$14*(G174-$E$7)))*PI()/180))-1))))/(2*((TAN(E174*PI()/180))/(TAN(($B$7+($B$14*(G174-$E$7)))*PI()/180))*1/$B$16*POTENZ(($H$13+($B$15*(G174-$E$8))),2)))</f>
        <v>104.94135327194</v>
      </c>
      <c r="J174" s="121" t="n">
        <f aca="false">I174*20.9/100</f>
        <v>21.9327428338354</v>
      </c>
      <c r="K174" s="82" t="n">
        <f aca="false">($B$9-EXP(52.57-6690.9/(273.15+G174)-4.681*LN(273.15+G174)))*I174/100*0.2095</f>
        <v>218.32944704606</v>
      </c>
      <c r="L174" s="82" t="n">
        <f aca="false">K174/1.33322</f>
        <v>163.761004969968</v>
      </c>
      <c r="M174" s="120" t="n">
        <f aca="false">(($B$9-EXP(52.57-6690.9/(273.15+G174)-4.681*LN(273.15+G174)))/1013)*I174/100*0.2095*((49-1.335*G174+0.02759*POTENZ(G174,2)-0.0003235*POTENZ(G174,3)+0.000001614*POTENZ(G174,4))-($J$16*(5.516*10^-1-1.759*10^-2*G174+2.253*10^-4*POTENZ(G174,2)-2.654*10^-7*POTENZ(G174,3)+5.363*10^-8*POTENZ(G174,4))))*32/22.414</f>
        <v>8.28136385064489</v>
      </c>
      <c r="N174" s="120" t="n">
        <f aca="false">M174*31.25</f>
        <v>258.792620332653</v>
      </c>
    </row>
    <row collapsed="false" customFormat="false" customHeight="false" hidden="false" ht="12.75" outlineLevel="0" r="175">
      <c r="A175" s="119" t="n">
        <v>40402</v>
      </c>
      <c r="B175" s="0" t="s">
        <v>250</v>
      </c>
      <c r="C175" s="0" t="n">
        <v>25.705</v>
      </c>
      <c r="D175" s="0" t="n">
        <v>314.722</v>
      </c>
      <c r="E175" s="0" t="n">
        <v>28.18</v>
      </c>
      <c r="F175" s="0" t="n">
        <v>2843</v>
      </c>
      <c r="G175" s="0" t="n">
        <v>17.4</v>
      </c>
      <c r="I175" s="120" t="n">
        <f aca="false">(-((TAN(E175*PI()/180))/(TAN(($B$7+($B$14*(G175-$E$7)))*PI()/180))*($H$13+($B$15*(G175-$E$8)))+(TAN(E175*PI()/180))/(TAN(($B$7+($B$14*(G175-$E$7)))*PI()/180))*1/$B$16*($H$13+($B$15*(G175-$E$8)))-$B$13*1/$B$16*($H$13+($B$15*(G175-$E$8)))-($H$13+($B$15*(G175-$E$8)))+$B$13*($H$13+($B$15*(G175-$E$8))))+(WURZEL((POTENZ(((TAN(E175*PI()/180))/(TAN(($B$7+($B$14*(G175-$E$7)))*PI()/180))*($H$13+($B$15*(G175-$E$8)))+(TAN(E175*PI()/180))/(TAN(($B$7+($B$14*(G175-$E$7)))*PI()/180))*1/$B$16*($H$13+($B$15*(G175-$E$8)))-$B$13*1/$B$16*($H$13+($B$15*(G175-$E$8)))-($H$13+($B$15*(G175-$E$8)))+$B$13*($H$13+($B$15*(G175-$E$8)))),2))-4*((TAN(E175*PI()/180))/(TAN(($B$7+($B$14*(G175-$E$7)))*PI()/180))*1/$B$16*POTENZ(($H$13+($B$15*(G175-$E$8))),2))*((TAN(E175*PI()/180))/(TAN(($B$7+($B$14*(G175-$E$7)))*PI()/180))-1))))/(2*((TAN(E175*PI()/180))/(TAN(($B$7+($B$14*(G175-$E$7)))*PI()/180))*1/$B$16*POTENZ(($H$13+($B$15*(G175-$E$8))),2)))</f>
        <v>104.752117942893</v>
      </c>
      <c r="J175" s="121" t="n">
        <f aca="false">I175*20.9/100</f>
        <v>21.8931926500647</v>
      </c>
      <c r="K175" s="82" t="n">
        <f aca="false">($B$9-EXP(52.57-6690.9/(273.15+G175)-4.681*LN(273.15+G175)))*I175/100*0.2095</f>
        <v>217.935744816538</v>
      </c>
      <c r="L175" s="82" t="n">
        <f aca="false">K175/1.33322</f>
        <v>163.465703197175</v>
      </c>
      <c r="M175" s="120" t="n">
        <f aca="false">(($B$9-EXP(52.57-6690.9/(273.15+G175)-4.681*LN(273.15+G175)))/1013)*I175/100*0.2095*((49-1.335*G175+0.02759*POTENZ(G175,2)-0.0003235*POTENZ(G175,3)+0.000001614*POTENZ(G175,4))-($J$16*(5.516*10^-1-1.759*10^-2*G175+2.253*10^-4*POTENZ(G175,2)-2.654*10^-7*POTENZ(G175,3)+5.363*10^-8*POTENZ(G175,4))))*32/22.414</f>
        <v>8.2664304944</v>
      </c>
      <c r="N175" s="120" t="n">
        <f aca="false">M175*31.25</f>
        <v>258.32595295</v>
      </c>
    </row>
    <row collapsed="false" customFormat="false" customHeight="false" hidden="false" ht="12.75" outlineLevel="0" r="176">
      <c r="A176" s="119" t="n">
        <v>40402</v>
      </c>
      <c r="B176" s="0" t="s">
        <v>251</v>
      </c>
      <c r="C176" s="0" t="n">
        <v>25.872</v>
      </c>
      <c r="D176" s="0" t="n">
        <v>316.146</v>
      </c>
      <c r="E176" s="0" t="n">
        <v>28.13</v>
      </c>
      <c r="F176" s="0" t="n">
        <v>2838</v>
      </c>
      <c r="G176" s="0" t="n">
        <v>17.4</v>
      </c>
      <c r="I176" s="120" t="n">
        <f aca="false">(-((TAN(E176*PI()/180))/(TAN(($B$7+($B$14*(G176-$E$7)))*PI()/180))*($H$13+($B$15*(G176-$E$8)))+(TAN(E176*PI()/180))/(TAN(($B$7+($B$14*(G176-$E$7)))*PI()/180))*1/$B$16*($H$13+($B$15*(G176-$E$8)))-$B$13*1/$B$16*($H$13+($B$15*(G176-$E$8)))-($H$13+($B$15*(G176-$E$8)))+$B$13*($H$13+($B$15*(G176-$E$8))))+(WURZEL((POTENZ(((TAN(E176*PI()/180))/(TAN(($B$7+($B$14*(G176-$E$7)))*PI()/180))*($H$13+($B$15*(G176-$E$8)))+(TAN(E176*PI()/180))/(TAN(($B$7+($B$14*(G176-$E$7)))*PI()/180))*1/$B$16*($H$13+($B$15*(G176-$E$8)))-$B$13*1/$B$16*($H$13+($B$15*(G176-$E$8)))-($H$13+($B$15*(G176-$E$8)))+$B$13*($H$13+($B$15*(G176-$E$8)))),2))-4*((TAN(E176*PI()/180))/(TAN(($B$7+($B$14*(G176-$E$7)))*PI()/180))*1/$B$16*POTENZ(($H$13+($B$15*(G176-$E$8))),2))*((TAN(E176*PI()/180))/(TAN(($B$7+($B$14*(G176-$E$7)))*PI()/180))-1))))/(2*((TAN(E176*PI()/180))/(TAN(($B$7+($B$14*(G176-$E$7)))*PI()/180))*1/$B$16*POTENZ(($H$13+($B$15*(G176-$E$8))),2)))</f>
        <v>105.225961888835</v>
      </c>
      <c r="J176" s="121" t="n">
        <f aca="false">I176*20.9/100</f>
        <v>21.9922260347665</v>
      </c>
      <c r="K176" s="82" t="n">
        <f aca="false">($B$9-EXP(52.57-6690.9/(273.15+G176)-4.681*LN(273.15+G176)))*I176/100*0.2095</f>
        <v>218.921572457196</v>
      </c>
      <c r="L176" s="82" t="n">
        <f aca="false">K176/1.33322</f>
        <v>164.205136779524</v>
      </c>
      <c r="M176" s="120" t="n">
        <f aca="false">(($B$9-EXP(52.57-6690.9/(273.15+G176)-4.681*LN(273.15+G176)))/1013)*I176/100*0.2095*((49-1.335*G176+0.02759*POTENZ(G176,2)-0.0003235*POTENZ(G176,3)+0.000001614*POTENZ(G176,4))-($J$16*(5.516*10^-1-1.759*10^-2*G176+2.253*10^-4*POTENZ(G176,2)-2.654*10^-7*POTENZ(G176,3)+5.363*10^-8*POTENZ(G176,4))))*32/22.414</f>
        <v>8.30382351442902</v>
      </c>
      <c r="N176" s="120" t="n">
        <f aca="false">M176*31.25</f>
        <v>259.494484825907</v>
      </c>
    </row>
    <row collapsed="false" customFormat="false" customHeight="false" hidden="false" ht="12.75" outlineLevel="0" r="177">
      <c r="A177" s="119" t="n">
        <v>40402</v>
      </c>
      <c r="B177" s="0" t="s">
        <v>252</v>
      </c>
      <c r="C177" s="0" t="n">
        <v>26.038</v>
      </c>
      <c r="D177" s="0" t="n">
        <v>312.46</v>
      </c>
      <c r="E177" s="0" t="n">
        <v>28.26</v>
      </c>
      <c r="F177" s="0" t="n">
        <v>2834</v>
      </c>
      <c r="G177" s="0" t="n">
        <v>17.4</v>
      </c>
      <c r="I177" s="120" t="n">
        <f aca="false">(-((TAN(E177*PI()/180))/(TAN(($B$7+($B$14*(G177-$E$7)))*PI()/180))*($H$13+($B$15*(G177-$E$8)))+(TAN(E177*PI()/180))/(TAN(($B$7+($B$14*(G177-$E$7)))*PI()/180))*1/$B$16*($H$13+($B$15*(G177-$E$8)))-$B$13*1/$B$16*($H$13+($B$15*(G177-$E$8)))-($H$13+($B$15*(G177-$E$8)))+$B$13*($H$13+($B$15*(G177-$E$8))))+(WURZEL((POTENZ(((TAN(E177*PI()/180))/(TAN(($B$7+($B$14*(G177-$E$7)))*PI()/180))*($H$13+($B$15*(G177-$E$8)))+(TAN(E177*PI()/180))/(TAN(($B$7+($B$14*(G177-$E$7)))*PI()/180))*1/$B$16*($H$13+($B$15*(G177-$E$8)))-$B$13*1/$B$16*($H$13+($B$15*(G177-$E$8)))-($H$13+($B$15*(G177-$E$8)))+$B$13*($H$13+($B$15*(G177-$E$8)))),2))-4*((TAN(E177*PI()/180))/(TAN(($B$7+($B$14*(G177-$E$7)))*PI()/180))*1/$B$16*POTENZ(($H$13+($B$15*(G177-$E$8))),2))*((TAN(E177*PI()/180))/(TAN(($B$7+($B$14*(G177-$E$7)))*PI()/180))-1))))/(2*((TAN(E177*PI()/180))/(TAN(($B$7+($B$14*(G177-$E$7)))*PI()/180))*1/$B$16*POTENZ(($H$13+($B$15*(G177-$E$8))),2)))</f>
        <v>103.999182477588</v>
      </c>
      <c r="J177" s="121" t="n">
        <f aca="false">I177*20.9/100</f>
        <v>21.735829137816</v>
      </c>
      <c r="K177" s="82" t="n">
        <f aca="false">($B$9-EXP(52.57-6690.9/(273.15+G177)-4.681*LN(273.15+G177)))*I177/100*0.2095</f>
        <v>216.369270031565</v>
      </c>
      <c r="L177" s="82" t="n">
        <f aca="false">K177/1.33322</f>
        <v>162.290747237189</v>
      </c>
      <c r="M177" s="120" t="n">
        <f aca="false">(($B$9-EXP(52.57-6690.9/(273.15+G177)-4.681*LN(273.15+G177)))/1013)*I177/100*0.2095*((49-1.335*G177+0.02759*POTENZ(G177,2)-0.0003235*POTENZ(G177,3)+0.000001614*POTENZ(G177,4))-($J$16*(5.516*10^-1-1.759*10^-2*G177+2.253*10^-4*POTENZ(G177,2)-2.654*10^-7*POTENZ(G177,3)+5.363*10^-8*POTENZ(G177,4))))*32/22.414</f>
        <v>8.2070131879728</v>
      </c>
      <c r="N177" s="120" t="n">
        <f aca="false">M177*31.25</f>
        <v>256.46916212415</v>
      </c>
    </row>
    <row collapsed="false" customFormat="false" customHeight="false" hidden="false" ht="12.75" outlineLevel="0" r="178">
      <c r="A178" s="119" t="n">
        <v>40402</v>
      </c>
      <c r="B178" s="0" t="s">
        <v>253</v>
      </c>
      <c r="C178" s="0" t="n">
        <v>26.206</v>
      </c>
      <c r="D178" s="0" t="n">
        <v>316.431</v>
      </c>
      <c r="E178" s="0" t="n">
        <v>28.12</v>
      </c>
      <c r="F178" s="0" t="n">
        <v>2833</v>
      </c>
      <c r="G178" s="0" t="n">
        <v>17.4</v>
      </c>
      <c r="I178" s="120" t="n">
        <f aca="false">(-((TAN(E178*PI()/180))/(TAN(($B$7+($B$14*(G178-$E$7)))*PI()/180))*($H$13+($B$15*(G178-$E$8)))+(TAN(E178*PI()/180))/(TAN(($B$7+($B$14*(G178-$E$7)))*PI()/180))*1/$B$16*($H$13+($B$15*(G178-$E$8)))-$B$13*1/$B$16*($H$13+($B$15*(G178-$E$8)))-($H$13+($B$15*(G178-$E$8)))+$B$13*($H$13+($B$15*(G178-$E$8))))+(WURZEL((POTENZ(((TAN(E178*PI()/180))/(TAN(($B$7+($B$14*(G178-$E$7)))*PI()/180))*($H$13+($B$15*(G178-$E$8)))+(TAN(E178*PI()/180))/(TAN(($B$7+($B$14*(G178-$E$7)))*PI()/180))*1/$B$16*($H$13+($B$15*(G178-$E$8)))-$B$13*1/$B$16*($H$13+($B$15*(G178-$E$8)))-($H$13+($B$15*(G178-$E$8)))+$B$13*($H$13+($B$15*(G178-$E$8)))),2))-4*((TAN(E178*PI()/180))/(TAN(($B$7+($B$14*(G178-$E$7)))*PI()/180))*1/$B$16*POTENZ(($H$13+($B$15*(G178-$E$8))),2))*((TAN(E178*PI()/180))/(TAN(($B$7+($B$14*(G178-$E$7)))*PI()/180))-1))))/(2*((TAN(E178*PI()/180))/(TAN(($B$7+($B$14*(G178-$E$7)))*PI()/180))*1/$B$16*POTENZ(($H$13+($B$15*(G178-$E$8))),2)))</f>
        <v>105.321033487518</v>
      </c>
      <c r="J178" s="121" t="n">
        <f aca="false">I178*20.9/100</f>
        <v>22.0120959988912</v>
      </c>
      <c r="K178" s="82" t="n">
        <f aca="false">($B$9-EXP(52.57-6690.9/(273.15+G178)-4.681*LN(273.15+G178)))*I178/100*0.2095</f>
        <v>219.119367977484</v>
      </c>
      <c r="L178" s="82" t="n">
        <f aca="false">K178/1.33322</f>
        <v>164.353496030276</v>
      </c>
      <c r="M178" s="120" t="n">
        <f aca="false">(($B$9-EXP(52.57-6690.9/(273.15+G178)-4.681*LN(273.15+G178)))/1013)*I178/100*0.2095*((49-1.335*G178+0.02759*POTENZ(G178,2)-0.0003235*POTENZ(G178,3)+0.000001614*POTENZ(G178,4))-($J$16*(5.516*10^-1-1.759*10^-2*G178+2.253*10^-4*POTENZ(G178,2)-2.654*10^-7*POTENZ(G178,3)+5.363*10^-8*POTENZ(G178,4))))*32/22.414</f>
        <v>8.31132601440643</v>
      </c>
      <c r="N178" s="120" t="n">
        <f aca="false">M178*31.25</f>
        <v>259.728937950201</v>
      </c>
    </row>
    <row collapsed="false" customFormat="false" customHeight="false" hidden="false" ht="12.75" outlineLevel="0" r="179">
      <c r="A179" s="119" t="n">
        <v>40402</v>
      </c>
      <c r="B179" s="0" t="s">
        <v>254</v>
      </c>
      <c r="C179" s="0" t="n">
        <v>26.372</v>
      </c>
      <c r="D179" s="0" t="n">
        <v>317.864</v>
      </c>
      <c r="E179" s="0" t="n">
        <v>28.07</v>
      </c>
      <c r="F179" s="0" t="n">
        <v>2828</v>
      </c>
      <c r="G179" s="0" t="n">
        <v>17.4</v>
      </c>
      <c r="I179" s="120" t="n">
        <f aca="false">(-((TAN(E179*PI()/180))/(TAN(($B$7+($B$14*(G179-$E$7)))*PI()/180))*($H$13+($B$15*(G179-$E$8)))+(TAN(E179*PI()/180))/(TAN(($B$7+($B$14*(G179-$E$7)))*PI()/180))*1/$B$16*($H$13+($B$15*(G179-$E$8)))-$B$13*1/$B$16*($H$13+($B$15*(G179-$E$8)))-($H$13+($B$15*(G179-$E$8)))+$B$13*($H$13+($B$15*(G179-$E$8))))+(WURZEL((POTENZ(((TAN(E179*PI()/180))/(TAN(($B$7+($B$14*(G179-$E$7)))*PI()/180))*($H$13+($B$15*(G179-$E$8)))+(TAN(E179*PI()/180))/(TAN(($B$7+($B$14*(G179-$E$7)))*PI()/180))*1/$B$16*($H$13+($B$15*(G179-$E$8)))-$B$13*1/$B$16*($H$13+($B$15*(G179-$E$8)))-($H$13+($B$15*(G179-$E$8)))+$B$13*($H$13+($B$15*(G179-$E$8)))),2))-4*((TAN(E179*PI()/180))/(TAN(($B$7+($B$14*(G179-$E$7)))*PI()/180))*1/$B$16*POTENZ(($H$13+($B$15*(G179-$E$8))),2))*((TAN(E179*PI()/180))/(TAN(($B$7+($B$14*(G179-$E$7)))*PI()/180))-1))))/(2*((TAN(E179*PI()/180))/(TAN(($B$7+($B$14*(G179-$E$7)))*PI()/180))*1/$B$16*POTENZ(($H$13+($B$15*(G179-$E$8))),2)))</f>
        <v>105.797913258078</v>
      </c>
      <c r="J179" s="121" t="n">
        <f aca="false">I179*20.9/100</f>
        <v>22.1117638709383</v>
      </c>
      <c r="K179" s="82" t="n">
        <f aca="false">($B$9-EXP(52.57-6690.9/(273.15+G179)-4.681*LN(273.15+G179)))*I179/100*0.2095</f>
        <v>220.111511621221</v>
      </c>
      <c r="L179" s="82" t="n">
        <f aca="false">K179/1.33322</f>
        <v>165.097667017613</v>
      </c>
      <c r="M179" s="120" t="n">
        <f aca="false">(($B$9-EXP(52.57-6690.9/(273.15+G179)-4.681*LN(273.15+G179)))/1013)*I179/100*0.2095*((49-1.335*G179+0.02759*POTENZ(G179,2)-0.0003235*POTENZ(G179,3)+0.000001614*POTENZ(G179,4))-($J$16*(5.516*10^-1-1.759*10^-2*G179+2.253*10^-4*POTENZ(G179,2)-2.654*10^-7*POTENZ(G179,3)+5.363*10^-8*POTENZ(G179,4))))*32/22.414</f>
        <v>8.34895860413291</v>
      </c>
      <c r="N179" s="120" t="n">
        <f aca="false">M179*31.25</f>
        <v>260.904956379153</v>
      </c>
    </row>
    <row collapsed="false" customFormat="false" customHeight="false" hidden="false" ht="12.75" outlineLevel="0" r="180">
      <c r="A180" s="119" t="n">
        <v>40402</v>
      </c>
      <c r="B180" s="0" t="s">
        <v>255</v>
      </c>
      <c r="C180" s="0" t="n">
        <v>26.539</v>
      </c>
      <c r="D180" s="0" t="n">
        <v>313.825</v>
      </c>
      <c r="E180" s="0" t="n">
        <v>28.17</v>
      </c>
      <c r="F180" s="0" t="n">
        <v>2827</v>
      </c>
      <c r="G180" s="0" t="n">
        <v>17.5</v>
      </c>
      <c r="I180" s="120" t="n">
        <f aca="false">(-((TAN(E180*PI()/180))/(TAN(($B$7+($B$14*(G180-$E$7)))*PI()/180))*($H$13+($B$15*(G180-$E$8)))+(TAN(E180*PI()/180))/(TAN(($B$7+($B$14*(G180-$E$7)))*PI()/180))*1/$B$16*($H$13+($B$15*(G180-$E$8)))-$B$13*1/$B$16*($H$13+($B$15*(G180-$E$8)))-($H$13+($B$15*(G180-$E$8)))+$B$13*($H$13+($B$15*(G180-$E$8))))+(WURZEL((POTENZ(((TAN(E180*PI()/180))/(TAN(($B$7+($B$14*(G180-$E$7)))*PI()/180))*($H$13+($B$15*(G180-$E$8)))+(TAN(E180*PI()/180))/(TAN(($B$7+($B$14*(G180-$E$7)))*PI()/180))*1/$B$16*($H$13+($B$15*(G180-$E$8)))-$B$13*1/$B$16*($H$13+($B$15*(G180-$E$8)))-($H$13+($B$15*(G180-$E$8)))+$B$13*($H$13+($B$15*(G180-$E$8)))),2))-4*((TAN(E180*PI()/180))/(TAN(($B$7+($B$14*(G180-$E$7)))*PI()/180))*1/$B$16*POTENZ(($H$13+($B$15*(G180-$E$8))),2))*((TAN(E180*PI()/180))/(TAN(($B$7+($B$14*(G180-$E$7)))*PI()/180))-1))))/(2*((TAN(E180*PI()/180))/(TAN(($B$7+($B$14*(G180-$E$7)))*PI()/180))*1/$B$16*POTENZ(($H$13+($B$15*(G180-$E$8))),2)))</f>
        <v>104.669745955338</v>
      </c>
      <c r="J180" s="121" t="n">
        <f aca="false">I180*20.9/100</f>
        <v>21.8759769046656</v>
      </c>
      <c r="K180" s="82" t="n">
        <f aca="false">($B$9-EXP(52.57-6690.9/(273.15+G180)-4.681*LN(273.15+G180)))*I180/100*0.2095</f>
        <v>217.736702507945</v>
      </c>
      <c r="L180" s="82" t="n">
        <f aca="false">K180/1.33322</f>
        <v>163.316408775705</v>
      </c>
      <c r="M180" s="120" t="n">
        <f aca="false">(($B$9-EXP(52.57-6690.9/(273.15+G180)-4.681*LN(273.15+G180)))/1013)*I180/100*0.2095*((49-1.335*G180+0.02759*POTENZ(G180,2)-0.0003235*POTENZ(G180,3)+0.000001614*POTENZ(G180,4))-($J$16*(5.516*10^-1-1.759*10^-2*G180+2.253*10^-4*POTENZ(G180,2)-2.654*10^-7*POTENZ(G180,3)+5.363*10^-8*POTENZ(G180,4))))*32/22.414</f>
        <v>8.24427505382127</v>
      </c>
      <c r="N180" s="120" t="n">
        <f aca="false">M180*31.25</f>
        <v>257.633595431915</v>
      </c>
    </row>
    <row collapsed="false" customFormat="false" customHeight="false" hidden="false" ht="12.75" outlineLevel="0" r="181">
      <c r="A181" s="119" t="n">
        <v>40402</v>
      </c>
      <c r="B181" s="0" t="s">
        <v>256</v>
      </c>
      <c r="C181" s="0" t="n">
        <v>26.706</v>
      </c>
      <c r="D181" s="0" t="n">
        <v>315.815</v>
      </c>
      <c r="E181" s="0" t="n">
        <v>28.1</v>
      </c>
      <c r="F181" s="0" t="n">
        <v>2820</v>
      </c>
      <c r="G181" s="0" t="n">
        <v>17.5</v>
      </c>
      <c r="I181" s="120" t="n">
        <f aca="false">(-((TAN(E181*PI()/180))/(TAN(($B$7+($B$14*(G181-$E$7)))*PI()/180))*($H$13+($B$15*(G181-$E$8)))+(TAN(E181*PI()/180))/(TAN(($B$7+($B$14*(G181-$E$7)))*PI()/180))*1/$B$16*($H$13+($B$15*(G181-$E$8)))-$B$13*1/$B$16*($H$13+($B$15*(G181-$E$8)))-($H$13+($B$15*(G181-$E$8)))+$B$13*($H$13+($B$15*(G181-$E$8))))+(WURZEL((POTENZ(((TAN(E181*PI()/180))/(TAN(($B$7+($B$14*(G181-$E$7)))*PI()/180))*($H$13+($B$15*(G181-$E$8)))+(TAN(E181*PI()/180))/(TAN(($B$7+($B$14*(G181-$E$7)))*PI()/180))*1/$B$16*($H$13+($B$15*(G181-$E$8)))-$B$13*1/$B$16*($H$13+($B$15*(G181-$E$8)))-($H$13+($B$15*(G181-$E$8)))+$B$13*($H$13+($B$15*(G181-$E$8)))),2))-4*((TAN(E181*PI()/180))/(TAN(($B$7+($B$14*(G181-$E$7)))*PI()/180))*1/$B$16*POTENZ(($H$13+($B$15*(G181-$E$8))),2))*((TAN(E181*PI()/180))/(TAN(($B$7+($B$14*(G181-$E$7)))*PI()/180))-1))))/(2*((TAN(E181*PI()/180))/(TAN(($B$7+($B$14*(G181-$E$7)))*PI()/180))*1/$B$16*POTENZ(($H$13+($B$15*(G181-$E$8))),2)))</f>
        <v>105.333454940396</v>
      </c>
      <c r="J181" s="121" t="n">
        <f aca="false">I181*20.9/100</f>
        <v>22.0146920825428</v>
      </c>
      <c r="K181" s="82" t="n">
        <f aca="false">($B$9-EXP(52.57-6690.9/(273.15+G181)-4.681*LN(273.15+G181)))*I181/100*0.2095</f>
        <v>219.117367040113</v>
      </c>
      <c r="L181" s="82" t="n">
        <f aca="false">K181/1.33322</f>
        <v>164.351995199676</v>
      </c>
      <c r="M181" s="120" t="n">
        <f aca="false">(($B$9-EXP(52.57-6690.9/(273.15+G181)-4.681*LN(273.15+G181)))/1013)*I181/100*0.2095*((49-1.335*G181+0.02759*POTENZ(G181,2)-0.0003235*POTENZ(G181,3)+0.000001614*POTENZ(G181,4))-($J$16*(5.516*10^-1-1.759*10^-2*G181+2.253*10^-4*POTENZ(G181,2)-2.654*10^-7*POTENZ(G181,3)+5.363*10^-8*POTENZ(G181,4))))*32/22.414</f>
        <v>8.29655185432912</v>
      </c>
      <c r="N181" s="120" t="n">
        <f aca="false">M181*31.25</f>
        <v>259.267245447785</v>
      </c>
    </row>
    <row collapsed="false" customFormat="false" customHeight="false" hidden="false" ht="12.75" outlineLevel="0" r="182">
      <c r="A182" s="119" t="n">
        <v>40402</v>
      </c>
      <c r="B182" s="0" t="s">
        <v>257</v>
      </c>
      <c r="C182" s="0" t="n">
        <v>26.873</v>
      </c>
      <c r="D182" s="0" t="n">
        <v>316.387</v>
      </c>
      <c r="E182" s="0" t="n">
        <v>28.08</v>
      </c>
      <c r="F182" s="0" t="n">
        <v>2818</v>
      </c>
      <c r="G182" s="0" t="n">
        <v>17.5</v>
      </c>
      <c r="I182" s="120" t="n">
        <f aca="false">(-((TAN(E182*PI()/180))/(TAN(($B$7+($B$14*(G182-$E$7)))*PI()/180))*($H$13+($B$15*(G182-$E$8)))+(TAN(E182*PI()/180))/(TAN(($B$7+($B$14*(G182-$E$7)))*PI()/180))*1/$B$16*($H$13+($B$15*(G182-$E$8)))-$B$13*1/$B$16*($H$13+($B$15*(G182-$E$8)))-($H$13+($B$15*(G182-$E$8)))+$B$13*($H$13+($B$15*(G182-$E$8))))+(WURZEL((POTENZ(((TAN(E182*PI()/180))/(TAN(($B$7+($B$14*(G182-$E$7)))*PI()/180))*($H$13+($B$15*(G182-$E$8)))+(TAN(E182*PI()/180))/(TAN(($B$7+($B$14*(G182-$E$7)))*PI()/180))*1/$B$16*($H$13+($B$15*(G182-$E$8)))-$B$13*1/$B$16*($H$13+($B$15*(G182-$E$8)))-($H$13+($B$15*(G182-$E$8)))+$B$13*($H$13+($B$15*(G182-$E$8)))),2))-4*((TAN(E182*PI()/180))/(TAN(($B$7+($B$14*(G182-$E$7)))*PI()/180))*1/$B$16*POTENZ(($H$13+($B$15*(G182-$E$8))),2))*((TAN(E182*PI()/180))/(TAN(($B$7+($B$14*(G182-$E$7)))*PI()/180))-1))))/(2*((TAN(E182*PI()/180))/(TAN(($B$7+($B$14*(G182-$E$7)))*PI()/180))*1/$B$16*POTENZ(($H$13+($B$15*(G182-$E$8))),2)))</f>
        <v>105.523996405674</v>
      </c>
      <c r="J182" s="121" t="n">
        <f aca="false">I182*20.9/100</f>
        <v>22.0545152487859</v>
      </c>
      <c r="K182" s="82" t="n">
        <f aca="false">($B$9-EXP(52.57-6690.9/(273.15+G182)-4.681*LN(273.15+G182)))*I182/100*0.2095</f>
        <v>219.513736305768</v>
      </c>
      <c r="L182" s="82" t="n">
        <f aca="false">K182/1.33322</f>
        <v>164.649297419607</v>
      </c>
      <c r="M182" s="120" t="n">
        <f aca="false">(($B$9-EXP(52.57-6690.9/(273.15+G182)-4.681*LN(273.15+G182)))/1013)*I182/100*0.2095*((49-1.335*G182+0.02759*POTENZ(G182,2)-0.0003235*POTENZ(G182,3)+0.000001614*POTENZ(G182,4))-($J$16*(5.516*10^-1-1.759*10^-2*G182+2.253*10^-4*POTENZ(G182,2)-2.654*10^-7*POTENZ(G182,3)+5.363*10^-8*POTENZ(G182,4))))*32/22.414</f>
        <v>8.31155978460136</v>
      </c>
      <c r="N182" s="120" t="n">
        <f aca="false">M182*31.25</f>
        <v>259.736243268792</v>
      </c>
    </row>
    <row collapsed="false" customFormat="false" customHeight="false" hidden="false" ht="12.75" outlineLevel="0" r="183">
      <c r="A183" s="119" t="n">
        <v>40402</v>
      </c>
      <c r="B183" s="0" t="s">
        <v>258</v>
      </c>
      <c r="C183" s="0" t="n">
        <v>27.04</v>
      </c>
      <c r="D183" s="0" t="n">
        <v>317.533</v>
      </c>
      <c r="E183" s="0" t="n">
        <v>28.04</v>
      </c>
      <c r="F183" s="0" t="n">
        <v>2819</v>
      </c>
      <c r="G183" s="0" t="n">
        <v>17.5</v>
      </c>
      <c r="I183" s="120" t="n">
        <f aca="false">(-((TAN(E183*PI()/180))/(TAN(($B$7+($B$14*(G183-$E$7)))*PI()/180))*($H$13+($B$15*(G183-$E$8)))+(TAN(E183*PI()/180))/(TAN(($B$7+($B$14*(G183-$E$7)))*PI()/180))*1/$B$16*($H$13+($B$15*(G183-$E$8)))-$B$13*1/$B$16*($H$13+($B$15*(G183-$E$8)))-($H$13+($B$15*(G183-$E$8)))+$B$13*($H$13+($B$15*(G183-$E$8))))+(WURZEL((POTENZ(((TAN(E183*PI()/180))/(TAN(($B$7+($B$14*(G183-$E$7)))*PI()/180))*($H$13+($B$15*(G183-$E$8)))+(TAN(E183*PI()/180))/(TAN(($B$7+($B$14*(G183-$E$7)))*PI()/180))*1/$B$16*($H$13+($B$15*(G183-$E$8)))-$B$13*1/$B$16*($H$13+($B$15*(G183-$E$8)))-($H$13+($B$15*(G183-$E$8)))+$B$13*($H$13+($B$15*(G183-$E$8)))),2))-4*((TAN(E183*PI()/180))/(TAN(($B$7+($B$14*(G183-$E$7)))*PI()/180))*1/$B$16*POTENZ(($H$13+($B$15*(G183-$E$8))),2))*((TAN(E183*PI()/180))/(TAN(($B$7+($B$14*(G183-$E$7)))*PI()/180))-1))))/(2*((TAN(E183*PI()/180))/(TAN(($B$7+($B$14*(G183-$E$7)))*PI()/180))*1/$B$16*POTENZ(($H$13+($B$15*(G183-$E$8))),2)))</f>
        <v>105.9063004341</v>
      </c>
      <c r="J183" s="121" t="n">
        <f aca="false">I183*20.9/100</f>
        <v>22.1344167907268</v>
      </c>
      <c r="K183" s="82" t="n">
        <f aca="false">($B$9-EXP(52.57-6690.9/(273.15+G183)-4.681*LN(273.15+G183)))*I183/100*0.2095</f>
        <v>220.309014996331</v>
      </c>
      <c r="L183" s="82" t="n">
        <f aca="false">K183/1.33322</f>
        <v>165.245807140855</v>
      </c>
      <c r="M183" s="120" t="n">
        <f aca="false">(($B$9-EXP(52.57-6690.9/(273.15+G183)-4.681*LN(273.15+G183)))/1013)*I183/100*0.2095*((49-1.335*G183+0.02759*POTENZ(G183,2)-0.0003235*POTENZ(G183,3)+0.000001614*POTENZ(G183,4))-($J$16*(5.516*10^-1-1.759*10^-2*G183+2.253*10^-4*POTENZ(G183,2)-2.654*10^-7*POTENZ(G183,3)+5.363*10^-8*POTENZ(G183,4))))*32/22.414</f>
        <v>8.34167182448219</v>
      </c>
      <c r="N183" s="120" t="n">
        <f aca="false">M183*31.25</f>
        <v>260.677244515069</v>
      </c>
    </row>
    <row collapsed="false" customFormat="false" customHeight="false" hidden="false" ht="12.75" outlineLevel="0" r="184">
      <c r="A184" s="119" t="n">
        <v>40402</v>
      </c>
      <c r="B184" s="0" t="s">
        <v>259</v>
      </c>
      <c r="C184" s="0" t="n">
        <v>27.207</v>
      </c>
      <c r="D184" s="0" t="n">
        <v>316.673</v>
      </c>
      <c r="E184" s="0" t="n">
        <v>28.07</v>
      </c>
      <c r="F184" s="0" t="n">
        <v>2814</v>
      </c>
      <c r="G184" s="0" t="n">
        <v>17.5</v>
      </c>
      <c r="I184" s="120" t="n">
        <f aca="false">(-((TAN(E184*PI()/180))/(TAN(($B$7+($B$14*(G184-$E$7)))*PI()/180))*($H$13+($B$15*(G184-$E$8)))+(TAN(E184*PI()/180))/(TAN(($B$7+($B$14*(G184-$E$7)))*PI()/180))*1/$B$16*($H$13+($B$15*(G184-$E$8)))-$B$13*1/$B$16*($H$13+($B$15*(G184-$E$8)))-($H$13+($B$15*(G184-$E$8)))+$B$13*($H$13+($B$15*(G184-$E$8))))+(WURZEL((POTENZ(((TAN(E184*PI()/180))/(TAN(($B$7+($B$14*(G184-$E$7)))*PI()/180))*($H$13+($B$15*(G184-$E$8)))+(TAN(E184*PI()/180))/(TAN(($B$7+($B$14*(G184-$E$7)))*PI()/180))*1/$B$16*($H$13+($B$15*(G184-$E$8)))-$B$13*1/$B$16*($H$13+($B$15*(G184-$E$8)))-($H$13+($B$15*(G184-$E$8)))+$B$13*($H$13+($B$15*(G184-$E$8)))),2))-4*((TAN(E184*PI()/180))/(TAN(($B$7+($B$14*(G184-$E$7)))*PI()/180))*1/$B$16*POTENZ(($H$13+($B$15*(G184-$E$8))),2))*((TAN(E184*PI()/180))/(TAN(($B$7+($B$14*(G184-$E$7)))*PI()/180))-1))))/(2*((TAN(E184*PI()/180))/(TAN(($B$7+($B$14*(G184-$E$7)))*PI()/180))*1/$B$16*POTENZ(($H$13+($B$15*(G184-$E$8))),2)))</f>
        <v>105.619419563299</v>
      </c>
      <c r="J184" s="121" t="n">
        <f aca="false">I184*20.9/100</f>
        <v>22.0744586887296</v>
      </c>
      <c r="K184" s="82" t="n">
        <f aca="false">($B$9-EXP(52.57-6690.9/(273.15+G184)-4.681*LN(273.15+G184)))*I184/100*0.2095</f>
        <v>219.71223801698</v>
      </c>
      <c r="L184" s="82" t="n">
        <f aca="false">K184/1.33322</f>
        <v>164.798186358575</v>
      </c>
      <c r="M184" s="120" t="n">
        <f aca="false">(($B$9-EXP(52.57-6690.9/(273.15+G184)-4.681*LN(273.15+G184)))/1013)*I184/100*0.2095*((49-1.335*G184+0.02759*POTENZ(G184,2)-0.0003235*POTENZ(G184,3)+0.000001614*POTENZ(G184,4))-($J$16*(5.516*10^-1-1.759*10^-2*G184+2.253*10^-4*POTENZ(G184,2)-2.654*10^-7*POTENZ(G184,3)+5.363*10^-8*POTENZ(G184,4))))*32/22.414</f>
        <v>8.31907575543692</v>
      </c>
      <c r="N184" s="120" t="n">
        <f aca="false">M184*31.25</f>
        <v>259.971117357404</v>
      </c>
    </row>
    <row collapsed="false" customFormat="false" customHeight="false" hidden="false" ht="12.75" outlineLevel="0" r="185">
      <c r="A185" s="119" t="n">
        <v>40402</v>
      </c>
      <c r="B185" s="0" t="s">
        <v>260</v>
      </c>
      <c r="C185" s="0" t="n">
        <v>27.374</v>
      </c>
      <c r="D185" s="0" t="n">
        <v>319.84</v>
      </c>
      <c r="E185" s="0" t="n">
        <v>27.96</v>
      </c>
      <c r="F185" s="0" t="n">
        <v>2811</v>
      </c>
      <c r="G185" s="0" t="n">
        <v>17.5</v>
      </c>
      <c r="I185" s="120" t="n">
        <f aca="false">(-((TAN(E185*PI()/180))/(TAN(($B$7+($B$14*(G185-$E$7)))*PI()/180))*($H$13+($B$15*(G185-$E$8)))+(TAN(E185*PI()/180))/(TAN(($B$7+($B$14*(G185-$E$7)))*PI()/180))*1/$B$16*($H$13+($B$15*(G185-$E$8)))-$B$13*1/$B$16*($H$13+($B$15*(G185-$E$8)))-($H$13+($B$15*(G185-$E$8)))+$B$13*($H$13+($B$15*(G185-$E$8))))+(WURZEL((POTENZ(((TAN(E185*PI()/180))/(TAN(($B$7+($B$14*(G185-$E$7)))*PI()/180))*($H$13+($B$15*(G185-$E$8)))+(TAN(E185*PI()/180))/(TAN(($B$7+($B$14*(G185-$E$7)))*PI()/180))*1/$B$16*($H$13+($B$15*(G185-$E$8)))-$B$13*1/$B$16*($H$13+($B$15*(G185-$E$8)))-($H$13+($B$15*(G185-$E$8)))+$B$13*($H$13+($B$15*(G185-$E$8)))),2))-4*((TAN(E185*PI()/180))/(TAN(($B$7+($B$14*(G185-$E$7)))*PI()/180))*1/$B$16*POTENZ(($H$13+($B$15*(G185-$E$8))),2))*((TAN(E185*PI()/180))/(TAN(($B$7+($B$14*(G185-$E$7)))*PI()/180))-1))))/(2*((TAN(E185*PI()/180))/(TAN(($B$7+($B$14*(G185-$E$7)))*PI()/180))*1/$B$16*POTENZ(($H$13+($B$15*(G185-$E$8))),2)))</f>
        <v>106.675824716264</v>
      </c>
      <c r="J185" s="121" t="n">
        <f aca="false">I185*20.9/100</f>
        <v>22.2952473656991</v>
      </c>
      <c r="K185" s="82" t="n">
        <f aca="false">($B$9-EXP(52.57-6690.9/(273.15+G185)-4.681*LN(273.15+G185)))*I185/100*0.2095</f>
        <v>221.909799236026</v>
      </c>
      <c r="L185" s="82" t="n">
        <f aca="false">K185/1.33322</f>
        <v>166.446497379297</v>
      </c>
      <c r="M185" s="120" t="n">
        <f aca="false">(($B$9-EXP(52.57-6690.9/(273.15+G185)-4.681*LN(273.15+G185)))/1013)*I185/100*0.2095*((49-1.335*G185+0.02759*POTENZ(G185,2)-0.0003235*POTENZ(G185,3)+0.000001614*POTENZ(G185,4))-($J$16*(5.516*10^-1-1.759*10^-2*G185+2.253*10^-4*POTENZ(G185,2)-2.654*10^-7*POTENZ(G185,3)+5.363*10^-8*POTENZ(G185,4))))*32/22.414</f>
        <v>8.40228312896996</v>
      </c>
      <c r="N185" s="120" t="n">
        <f aca="false">M185*31.25</f>
        <v>262.571347780311</v>
      </c>
    </row>
    <row collapsed="false" customFormat="false" customHeight="false" hidden="false" ht="12.75" outlineLevel="0" r="186">
      <c r="A186" s="119" t="n">
        <v>40402</v>
      </c>
      <c r="B186" s="0" t="s">
        <v>261</v>
      </c>
      <c r="C186" s="0" t="n">
        <v>27.541</v>
      </c>
      <c r="D186" s="0" t="n">
        <v>318.684</v>
      </c>
      <c r="E186" s="0" t="n">
        <v>28</v>
      </c>
      <c r="F186" s="0" t="n">
        <v>2806</v>
      </c>
      <c r="G186" s="0" t="n">
        <v>17.5</v>
      </c>
      <c r="I186" s="120" t="n">
        <f aca="false">(-((TAN(E186*PI()/180))/(TAN(($B$7+($B$14*(G186-$E$7)))*PI()/180))*($H$13+($B$15*(G186-$E$8)))+(TAN(E186*PI()/180))/(TAN(($B$7+($B$14*(G186-$E$7)))*PI()/180))*1/$B$16*($H$13+($B$15*(G186-$E$8)))-$B$13*1/$B$16*($H$13+($B$15*(G186-$E$8)))-($H$13+($B$15*(G186-$E$8)))+$B$13*($H$13+($B$15*(G186-$E$8))))+(WURZEL((POTENZ(((TAN(E186*PI()/180))/(TAN(($B$7+($B$14*(G186-$E$7)))*PI()/180))*($H$13+($B$15*(G186-$E$8)))+(TAN(E186*PI()/180))/(TAN(($B$7+($B$14*(G186-$E$7)))*PI()/180))*1/$B$16*($H$13+($B$15*(G186-$E$8)))-$B$13*1/$B$16*($H$13+($B$15*(G186-$E$8)))-($H$13+($B$15*(G186-$E$8)))+$B$13*($H$13+($B$15*(G186-$E$8)))),2))-4*((TAN(E186*PI()/180))/(TAN(($B$7+($B$14*(G186-$E$7)))*PI()/180))*1/$B$16*POTENZ(($H$13+($B$15*(G186-$E$8))),2))*((TAN(E186*PI()/180))/(TAN(($B$7+($B$14*(G186-$E$7)))*PI()/180))-1))))/(2*((TAN(E186*PI()/180))/(TAN(($B$7+($B$14*(G186-$E$7)))*PI()/180))*1/$B$16*POTENZ(($H$13+($B$15*(G186-$E$8))),2)))</f>
        <v>106.290240160508</v>
      </c>
      <c r="J186" s="121" t="n">
        <f aca="false">I186*20.9/100</f>
        <v>22.2146601935462</v>
      </c>
      <c r="K186" s="82" t="n">
        <f aca="false">($B$9-EXP(52.57-6690.9/(273.15+G186)-4.681*LN(273.15+G186)))*I186/100*0.2095</f>
        <v>221.107696307984</v>
      </c>
      <c r="L186" s="82" t="n">
        <f aca="false">K186/1.33322</f>
        <v>165.844869044857</v>
      </c>
      <c r="M186" s="120" t="n">
        <f aca="false">(($B$9-EXP(52.57-6690.9/(273.15+G186)-4.681*LN(273.15+G186)))/1013)*I186/100*0.2095*((49-1.335*G186+0.02759*POTENZ(G186,2)-0.0003235*POTENZ(G186,3)+0.000001614*POTENZ(G186,4))-($J$16*(5.516*10^-1-1.759*10^-2*G186+2.253*10^-4*POTENZ(G186,2)-2.654*10^-7*POTENZ(G186,3)+5.363*10^-8*POTENZ(G186,4))))*32/22.414</f>
        <v>8.37191269952886</v>
      </c>
      <c r="N186" s="120" t="n">
        <f aca="false">M186*31.25</f>
        <v>261.622271860277</v>
      </c>
    </row>
    <row collapsed="false" customFormat="false" customHeight="false" hidden="false" ht="12.75" outlineLevel="0" r="187">
      <c r="A187" s="119" t="n">
        <v>40402</v>
      </c>
      <c r="B187" s="0" t="s">
        <v>262</v>
      </c>
      <c r="C187" s="0" t="n">
        <v>27.708</v>
      </c>
      <c r="D187" s="0" t="n">
        <v>320.13</v>
      </c>
      <c r="E187" s="0" t="n">
        <v>27.95</v>
      </c>
      <c r="F187" s="0" t="n">
        <v>2809</v>
      </c>
      <c r="G187" s="0" t="n">
        <v>17.5</v>
      </c>
      <c r="I187" s="120" t="n">
        <f aca="false">(-((TAN(E187*PI()/180))/(TAN(($B$7+($B$14*(G187-$E$7)))*PI()/180))*($H$13+($B$15*(G187-$E$8)))+(TAN(E187*PI()/180))/(TAN(($B$7+($B$14*(G187-$E$7)))*PI()/180))*1/$B$16*($H$13+($B$15*(G187-$E$8)))-$B$13*1/$B$16*($H$13+($B$15*(G187-$E$8)))-($H$13+($B$15*(G187-$E$8)))+$B$13*($H$13+($B$15*(G187-$E$8))))+(WURZEL((POTENZ(((TAN(E187*PI()/180))/(TAN(($B$7+($B$14*(G187-$E$7)))*PI()/180))*($H$13+($B$15*(G187-$E$8)))+(TAN(E187*PI()/180))/(TAN(($B$7+($B$14*(G187-$E$7)))*PI()/180))*1/$B$16*($H$13+($B$15*(G187-$E$8)))-$B$13*1/$B$16*($H$13+($B$15*(G187-$E$8)))-($H$13+($B$15*(G187-$E$8)))+$B$13*($H$13+($B$15*(G187-$E$8)))),2))-4*((TAN(E187*PI()/180))/(TAN(($B$7+($B$14*(G187-$E$7)))*PI()/180))*1/$B$16*POTENZ(($H$13+($B$15*(G187-$E$8))),2))*((TAN(E187*PI()/180))/(TAN(($B$7+($B$14*(G187-$E$7)))*PI()/180))-1))))/(2*((TAN(E187*PI()/180))/(TAN(($B$7+($B$14*(G187-$E$7)))*PI()/180))*1/$B$16*POTENZ(($H$13+($B$15*(G187-$E$8))),2)))</f>
        <v>106.772478935379</v>
      </c>
      <c r="J187" s="121" t="n">
        <f aca="false">I187*20.9/100</f>
        <v>22.3154480974943</v>
      </c>
      <c r="K187" s="82" t="n">
        <f aca="false">($B$9-EXP(52.57-6690.9/(273.15+G187)-4.681*LN(273.15+G187)))*I187/100*0.2095</f>
        <v>222.11086183307</v>
      </c>
      <c r="L187" s="82" t="n">
        <f aca="false">K187/1.33322</f>
        <v>166.59730714591</v>
      </c>
      <c r="M187" s="120" t="n">
        <f aca="false">(($B$9-EXP(52.57-6690.9/(273.15+G187)-4.681*LN(273.15+G187)))/1013)*I187/100*0.2095*((49-1.335*G187+0.02759*POTENZ(G187,2)-0.0003235*POTENZ(G187,3)+0.000001614*POTENZ(G187,4))-($J$16*(5.516*10^-1-1.759*10^-2*G187+2.253*10^-4*POTENZ(G187,2)-2.654*10^-7*POTENZ(G187,3)+5.363*10^-8*POTENZ(G187,4))))*32/22.414</f>
        <v>8.40989606392292</v>
      </c>
      <c r="N187" s="120" t="n">
        <f aca="false">M187*31.25</f>
        <v>262.809251997591</v>
      </c>
    </row>
    <row collapsed="false" customFormat="false" customHeight="false" hidden="false" ht="12.75" outlineLevel="0" r="188">
      <c r="A188" s="119" t="n">
        <v>40402</v>
      </c>
      <c r="B188" s="0" t="s">
        <v>263</v>
      </c>
      <c r="C188" s="0" t="n">
        <v>27.875</v>
      </c>
      <c r="D188" s="0" t="n">
        <v>323.632</v>
      </c>
      <c r="E188" s="0" t="n">
        <v>27.83</v>
      </c>
      <c r="F188" s="0" t="n">
        <v>2799</v>
      </c>
      <c r="G188" s="0" t="n">
        <v>17.5</v>
      </c>
      <c r="I188" s="120" t="n">
        <f aca="false">(-((TAN(E188*PI()/180))/(TAN(($B$7+($B$14*(G188-$E$7)))*PI()/180))*($H$13+($B$15*(G188-$E$8)))+(TAN(E188*PI()/180))/(TAN(($B$7+($B$14*(G188-$E$7)))*PI()/180))*1/$B$16*($H$13+($B$15*(G188-$E$8)))-$B$13*1/$B$16*($H$13+($B$15*(G188-$E$8)))-($H$13+($B$15*(G188-$E$8)))+$B$13*($H$13+($B$15*(G188-$E$8))))+(WURZEL((POTENZ(((TAN(E188*PI()/180))/(TAN(($B$7+($B$14*(G188-$E$7)))*PI()/180))*($H$13+($B$15*(G188-$E$8)))+(TAN(E188*PI()/180))/(TAN(($B$7+($B$14*(G188-$E$7)))*PI()/180))*1/$B$16*($H$13+($B$15*(G188-$E$8)))-$B$13*1/$B$16*($H$13+($B$15*(G188-$E$8)))-($H$13+($B$15*(G188-$E$8)))+$B$13*($H$13+($B$15*(G188-$E$8)))),2))-4*((TAN(E188*PI()/180))/(TAN(($B$7+($B$14*(G188-$E$7)))*PI()/180))*1/$B$16*POTENZ(($H$13+($B$15*(G188-$E$8))),2))*((TAN(E188*PI()/180))/(TAN(($B$7+($B$14*(G188-$E$7)))*PI()/180))-1))))/(2*((TAN(E188*PI()/180))/(TAN(($B$7+($B$14*(G188-$E$7)))*PI()/180))*1/$B$16*POTENZ(($H$13+($B$15*(G188-$E$8))),2)))</f>
        <v>107.940445583323</v>
      </c>
      <c r="J188" s="121" t="n">
        <f aca="false">I188*20.9/100</f>
        <v>22.5595531269144</v>
      </c>
      <c r="K188" s="82" t="n">
        <f aca="false">($B$9-EXP(52.57-6690.9/(273.15+G188)-4.681*LN(273.15+G188)))*I188/100*0.2095</f>
        <v>224.540496148519</v>
      </c>
      <c r="L188" s="82" t="n">
        <f aca="false">K188/1.33322</f>
        <v>168.419687784851</v>
      </c>
      <c r="M188" s="120" t="n">
        <f aca="false">(($B$9-EXP(52.57-6690.9/(273.15+G188)-4.681*LN(273.15+G188)))/1013)*I188/100*0.2095*((49-1.335*G188+0.02759*POTENZ(G188,2)-0.0003235*POTENZ(G188,3)+0.000001614*POTENZ(G188,4))-($J$16*(5.516*10^-1-1.759*10^-2*G188+2.253*10^-4*POTENZ(G188,2)-2.654*10^-7*POTENZ(G188,3)+5.363*10^-8*POTENZ(G188,4))))*32/22.414</f>
        <v>8.5018905386534</v>
      </c>
      <c r="N188" s="120" t="n">
        <f aca="false">M188*31.25</f>
        <v>265.684079332919</v>
      </c>
    </row>
    <row collapsed="false" customFormat="false" customHeight="false" hidden="false" ht="12.75" outlineLevel="0" r="189">
      <c r="A189" s="119" t="n">
        <v>40402</v>
      </c>
      <c r="B189" s="0" t="s">
        <v>264</v>
      </c>
      <c r="C189" s="0" t="n">
        <v>28.041</v>
      </c>
      <c r="D189" s="0" t="n">
        <v>320.71</v>
      </c>
      <c r="E189" s="0" t="n">
        <v>27.93</v>
      </c>
      <c r="F189" s="0" t="n">
        <v>2799</v>
      </c>
      <c r="G189" s="0" t="n">
        <v>17.5</v>
      </c>
      <c r="I189" s="120" t="n">
        <f aca="false">(-((TAN(E189*PI()/180))/(TAN(($B$7+($B$14*(G189-$E$7)))*PI()/180))*($H$13+($B$15*(G189-$E$8)))+(TAN(E189*PI()/180))/(TAN(($B$7+($B$14*(G189-$E$7)))*PI()/180))*1/$B$16*($H$13+($B$15*(G189-$E$8)))-$B$13*1/$B$16*($H$13+($B$15*(G189-$E$8)))-($H$13+($B$15*(G189-$E$8)))+$B$13*($H$13+($B$15*(G189-$E$8))))+(WURZEL((POTENZ(((TAN(E189*PI()/180))/(TAN(($B$7+($B$14*(G189-$E$7)))*PI()/180))*($H$13+($B$15*(G189-$E$8)))+(TAN(E189*PI()/180))/(TAN(($B$7+($B$14*(G189-$E$7)))*PI()/180))*1/$B$16*($H$13+($B$15*(G189-$E$8)))-$B$13*1/$B$16*($H$13+($B$15*(G189-$E$8)))-($H$13+($B$15*(G189-$E$8)))+$B$13*($H$13+($B$15*(G189-$E$8)))),2))-4*((TAN(E189*PI()/180))/(TAN(($B$7+($B$14*(G189-$E$7)))*PI()/180))*1/$B$16*POTENZ(($H$13+($B$15*(G189-$E$8))),2))*((TAN(E189*PI()/180))/(TAN(($B$7+($B$14*(G189-$E$7)))*PI()/180))-1))))/(2*((TAN(E189*PI()/180))/(TAN(($B$7+($B$14*(G189-$E$7)))*PI()/180))*1/$B$16*POTENZ(($H$13+($B$15*(G189-$E$8))),2)))</f>
        <v>106.96609807808</v>
      </c>
      <c r="J189" s="121" t="n">
        <f aca="false">I189*20.9/100</f>
        <v>22.3559144983186</v>
      </c>
      <c r="K189" s="82" t="n">
        <f aca="false">($B$9-EXP(52.57-6690.9/(273.15+G189)-4.681*LN(273.15+G189)))*I189/100*0.2095</f>
        <v>222.5136333626</v>
      </c>
      <c r="L189" s="82" t="n">
        <f aca="false">K189/1.33322</f>
        <v>166.899411471925</v>
      </c>
      <c r="M189" s="120" t="n">
        <f aca="false">(($B$9-EXP(52.57-6690.9/(273.15+G189)-4.681*LN(273.15+G189)))/1013)*I189/100*0.2095*((49-1.335*G189+0.02759*POTENZ(G189,2)-0.0003235*POTENZ(G189,3)+0.000001614*POTENZ(G189,4))-($J$16*(5.516*10^-1-1.759*10^-2*G189+2.253*10^-4*POTENZ(G189,2)-2.654*10^-7*POTENZ(G189,3)+5.363*10^-8*POTENZ(G189,4))))*32/22.414</f>
        <v>8.42514640635507</v>
      </c>
      <c r="N189" s="120" t="n">
        <f aca="false">M189*31.25</f>
        <v>263.285825198596</v>
      </c>
    </row>
    <row collapsed="false" customFormat="false" customHeight="false" hidden="false" ht="12.75" outlineLevel="0" r="190">
      <c r="A190" s="119" t="n">
        <v>40402</v>
      </c>
      <c r="B190" s="0" t="s">
        <v>265</v>
      </c>
      <c r="C190" s="0" t="n">
        <v>28.208</v>
      </c>
      <c r="D190" s="0" t="n">
        <v>323.632</v>
      </c>
      <c r="E190" s="0" t="n">
        <v>27.83</v>
      </c>
      <c r="F190" s="0" t="n">
        <v>2795</v>
      </c>
      <c r="G190" s="0" t="n">
        <v>17.5</v>
      </c>
      <c r="I190" s="120" t="n">
        <f aca="false">(-((TAN(E190*PI()/180))/(TAN(($B$7+($B$14*(G190-$E$7)))*PI()/180))*($H$13+($B$15*(G190-$E$8)))+(TAN(E190*PI()/180))/(TAN(($B$7+($B$14*(G190-$E$7)))*PI()/180))*1/$B$16*($H$13+($B$15*(G190-$E$8)))-$B$13*1/$B$16*($H$13+($B$15*(G190-$E$8)))-($H$13+($B$15*(G190-$E$8)))+$B$13*($H$13+($B$15*(G190-$E$8))))+(WURZEL((POTENZ(((TAN(E190*PI()/180))/(TAN(($B$7+($B$14*(G190-$E$7)))*PI()/180))*($H$13+($B$15*(G190-$E$8)))+(TAN(E190*PI()/180))/(TAN(($B$7+($B$14*(G190-$E$7)))*PI()/180))*1/$B$16*($H$13+($B$15*(G190-$E$8)))-$B$13*1/$B$16*($H$13+($B$15*(G190-$E$8)))-($H$13+($B$15*(G190-$E$8)))+$B$13*($H$13+($B$15*(G190-$E$8)))),2))-4*((TAN(E190*PI()/180))/(TAN(($B$7+($B$14*(G190-$E$7)))*PI()/180))*1/$B$16*POTENZ(($H$13+($B$15*(G190-$E$8))),2))*((TAN(E190*PI()/180))/(TAN(($B$7+($B$14*(G190-$E$7)))*PI()/180))-1))))/(2*((TAN(E190*PI()/180))/(TAN(($B$7+($B$14*(G190-$E$7)))*PI()/180))*1/$B$16*POTENZ(($H$13+($B$15*(G190-$E$8))),2)))</f>
        <v>107.940445583323</v>
      </c>
      <c r="J190" s="121" t="n">
        <f aca="false">I190*20.9/100</f>
        <v>22.5595531269144</v>
      </c>
      <c r="K190" s="82" t="n">
        <f aca="false">($B$9-EXP(52.57-6690.9/(273.15+G190)-4.681*LN(273.15+G190)))*I190/100*0.2095</f>
        <v>224.540496148519</v>
      </c>
      <c r="L190" s="82" t="n">
        <f aca="false">K190/1.33322</f>
        <v>168.419687784851</v>
      </c>
      <c r="M190" s="120" t="n">
        <f aca="false">(($B$9-EXP(52.57-6690.9/(273.15+G190)-4.681*LN(273.15+G190)))/1013)*I190/100*0.2095*((49-1.335*G190+0.02759*POTENZ(G190,2)-0.0003235*POTENZ(G190,3)+0.000001614*POTENZ(G190,4))-($J$16*(5.516*10^-1-1.759*10^-2*G190+2.253*10^-4*POTENZ(G190,2)-2.654*10^-7*POTENZ(G190,3)+5.363*10^-8*POTENZ(G190,4))))*32/22.414</f>
        <v>8.5018905386534</v>
      </c>
      <c r="N190" s="120" t="n">
        <f aca="false">M190*31.25</f>
        <v>265.684079332919</v>
      </c>
    </row>
    <row collapsed="false" customFormat="false" customHeight="false" hidden="false" ht="12.75" outlineLevel="0" r="191">
      <c r="A191" s="119" t="n">
        <v>40402</v>
      </c>
      <c r="B191" s="0" t="s">
        <v>266</v>
      </c>
      <c r="C191" s="0" t="n">
        <v>28.375</v>
      </c>
      <c r="D191" s="0" t="n">
        <v>322.459</v>
      </c>
      <c r="E191" s="0" t="n">
        <v>27.87</v>
      </c>
      <c r="F191" s="0" t="n">
        <v>2794</v>
      </c>
      <c r="G191" s="0" t="n">
        <v>17.5</v>
      </c>
      <c r="I191" s="120" t="n">
        <f aca="false">(-((TAN(E191*PI()/180))/(TAN(($B$7+($B$14*(G191-$E$7)))*PI()/180))*($H$13+($B$15*(G191-$E$8)))+(TAN(E191*PI()/180))/(TAN(($B$7+($B$14*(G191-$E$7)))*PI()/180))*1/$B$16*($H$13+($B$15*(G191-$E$8)))-$B$13*1/$B$16*($H$13+($B$15*(G191-$E$8)))-($H$13+($B$15*(G191-$E$8)))+$B$13*($H$13+($B$15*(G191-$E$8))))+(WURZEL((POTENZ(((TAN(E191*PI()/180))/(TAN(($B$7+($B$14*(G191-$E$7)))*PI()/180))*($H$13+($B$15*(G191-$E$8)))+(TAN(E191*PI()/180))/(TAN(($B$7+($B$14*(G191-$E$7)))*PI()/180))*1/$B$16*($H$13+($B$15*(G191-$E$8)))-$B$13*1/$B$16*($H$13+($B$15*(G191-$E$8)))-($H$13+($B$15*(G191-$E$8)))+$B$13*($H$13+($B$15*(G191-$E$8)))),2))-4*((TAN(E191*PI()/180))/(TAN(($B$7+($B$14*(G191-$E$7)))*PI()/180))*1/$B$16*POTENZ(($H$13+($B$15*(G191-$E$8))),2))*((TAN(E191*PI()/180))/(TAN(($B$7+($B$14*(G191-$E$7)))*PI()/180))-1))))/(2*((TAN(E191*PI()/180))/(TAN(($B$7+($B$14*(G191-$E$7)))*PI()/180))*1/$B$16*POTENZ(($H$13+($B$15*(G191-$E$8))),2)))</f>
        <v>107.549451566045</v>
      </c>
      <c r="J191" s="121" t="n">
        <f aca="false">I191*20.9/100</f>
        <v>22.4778353773034</v>
      </c>
      <c r="K191" s="82" t="n">
        <f aca="false">($B$9-EXP(52.57-6690.9/(273.15+G191)-4.681*LN(273.15+G191)))*I191/100*0.2095</f>
        <v>223.727140319236</v>
      </c>
      <c r="L191" s="82" t="n">
        <f aca="false">K191/1.33322</f>
        <v>167.809619057047</v>
      </c>
      <c r="M191" s="120" t="n">
        <f aca="false">(($B$9-EXP(52.57-6690.9/(273.15+G191)-4.681*LN(273.15+G191)))/1013)*I191/100*0.2095*((49-1.335*G191+0.02759*POTENZ(G191,2)-0.0003235*POTENZ(G191,3)+0.000001614*POTENZ(G191,4))-($J$16*(5.516*10^-1-1.759*10^-2*G191+2.253*10^-4*POTENZ(G191,2)-2.654*10^-7*POTENZ(G191,3)+5.363*10^-8*POTENZ(G191,4))))*32/22.414</f>
        <v>8.47109403491285</v>
      </c>
      <c r="N191" s="120" t="n">
        <f aca="false">M191*31.25</f>
        <v>264.721688591027</v>
      </c>
    </row>
    <row collapsed="false" customFormat="false" customHeight="false" hidden="false" ht="12.75" outlineLevel="0" r="192">
      <c r="A192" s="119" t="n">
        <v>40402</v>
      </c>
      <c r="B192" s="0" t="s">
        <v>267</v>
      </c>
      <c r="C192" s="0" t="n">
        <v>28.542</v>
      </c>
      <c r="D192" s="0" t="n">
        <v>325.104</v>
      </c>
      <c r="E192" s="0" t="n">
        <v>27.78</v>
      </c>
      <c r="F192" s="0" t="n">
        <v>2793</v>
      </c>
      <c r="G192" s="0" t="n">
        <v>17.5</v>
      </c>
      <c r="I192" s="120" t="n">
        <f aca="false">(-((TAN(E192*PI()/180))/(TAN(($B$7+($B$14*(G192-$E$7)))*PI()/180))*($H$13+($B$15*(G192-$E$8)))+(TAN(E192*PI()/180))/(TAN(($B$7+($B$14*(G192-$E$7)))*PI()/180))*1/$B$16*($H$13+($B$15*(G192-$E$8)))-$B$13*1/$B$16*($H$13+($B$15*(G192-$E$8)))-($H$13+($B$15*(G192-$E$8)))+$B$13*($H$13+($B$15*(G192-$E$8))))+(WURZEL((POTENZ(((TAN(E192*PI()/180))/(TAN(($B$7+($B$14*(G192-$E$7)))*PI()/180))*($H$13+($B$15*(G192-$E$8)))+(TAN(E192*PI()/180))/(TAN(($B$7+($B$14*(G192-$E$7)))*PI()/180))*1/$B$16*($H$13+($B$15*(G192-$E$8)))-$B$13*1/$B$16*($H$13+($B$15*(G192-$E$8)))-($H$13+($B$15*(G192-$E$8)))+$B$13*($H$13+($B$15*(G192-$E$8)))),2))-4*((TAN(E192*PI()/180))/(TAN(($B$7+($B$14*(G192-$E$7)))*PI()/180))*1/$B$16*POTENZ(($H$13+($B$15*(G192-$E$8))),2))*((TAN(E192*PI()/180))/(TAN(($B$7+($B$14*(G192-$E$7)))*PI()/180))-1))))/(2*((TAN(E192*PI()/180))/(TAN(($B$7+($B$14*(G192-$E$7)))*PI()/180))*1/$B$16*POTENZ(($H$13+($B$15*(G192-$E$8))),2)))</f>
        <v>108.431557740574</v>
      </c>
      <c r="J192" s="121" t="n">
        <f aca="false">I192*20.9/100</f>
        <v>22.6621955677799</v>
      </c>
      <c r="K192" s="82" t="n">
        <f aca="false">($B$9-EXP(52.57-6690.9/(273.15+G192)-4.681*LN(273.15+G192)))*I192/100*0.2095</f>
        <v>225.562120312268</v>
      </c>
      <c r="L192" s="82" t="n">
        <f aca="false">K192/1.33322</f>
        <v>169.18597104174</v>
      </c>
      <c r="M192" s="120" t="n">
        <f aca="false">(($B$9-EXP(52.57-6690.9/(273.15+G192)-4.681*LN(273.15+G192)))/1013)*I192/100*0.2095*((49-1.335*G192+0.02759*POTENZ(G192,2)-0.0003235*POTENZ(G192,3)+0.000001614*POTENZ(G192,4))-($J$16*(5.516*10^-1-1.759*10^-2*G192+2.253*10^-4*POTENZ(G192,2)-2.654*10^-7*POTENZ(G192,3)+5.363*10^-8*POTENZ(G192,4))))*32/22.414</f>
        <v>8.54057281183271</v>
      </c>
      <c r="N192" s="120" t="n">
        <f aca="false">M192*31.25</f>
        <v>266.892900369772</v>
      </c>
    </row>
    <row collapsed="false" customFormat="false" customHeight="false" hidden="false" ht="12.75" outlineLevel="0" r="193">
      <c r="A193" s="119" t="n">
        <v>40402</v>
      </c>
      <c r="B193" s="0" t="s">
        <v>268</v>
      </c>
      <c r="C193" s="0" t="n">
        <v>28.709</v>
      </c>
      <c r="D193" s="0" t="n">
        <v>321.292</v>
      </c>
      <c r="E193" s="0" t="n">
        <v>27.91</v>
      </c>
      <c r="F193" s="0" t="n">
        <v>2788</v>
      </c>
      <c r="G193" s="0" t="n">
        <v>17.5</v>
      </c>
      <c r="I193" s="120" t="n">
        <f aca="false">(-((TAN(E193*PI()/180))/(TAN(($B$7+($B$14*(G193-$E$7)))*PI()/180))*($H$13+($B$15*(G193-$E$8)))+(TAN(E193*PI()/180))/(TAN(($B$7+($B$14*(G193-$E$7)))*PI()/180))*1/$B$16*($H$13+($B$15*(G193-$E$8)))-$B$13*1/$B$16*($H$13+($B$15*(G193-$E$8)))-($H$13+($B$15*(G193-$E$8)))+$B$13*($H$13+($B$15*(G193-$E$8))))+(WURZEL((POTENZ(((TAN(E193*PI()/180))/(TAN(($B$7+($B$14*(G193-$E$7)))*PI()/180))*($H$13+($B$15*(G193-$E$8)))+(TAN(E193*PI()/180))/(TAN(($B$7+($B$14*(G193-$E$7)))*PI()/180))*1/$B$16*($H$13+($B$15*(G193-$E$8)))-$B$13*1/$B$16*($H$13+($B$15*(G193-$E$8)))-($H$13+($B$15*(G193-$E$8)))+$B$13*($H$13+($B$15*(G193-$E$8)))),2))-4*((TAN(E193*PI()/180))/(TAN(($B$7+($B$14*(G193-$E$7)))*PI()/180))*1/$B$16*POTENZ(($H$13+($B$15*(G193-$E$8))),2))*((TAN(E193*PI()/180))/(TAN(($B$7+($B$14*(G193-$E$7)))*PI()/180))-1))))/(2*((TAN(E193*PI()/180))/(TAN(($B$7+($B$14*(G193-$E$7)))*PI()/180))*1/$B$16*POTENZ(($H$13+($B$15*(G193-$E$8))),2)))</f>
        <v>107.160132457073</v>
      </c>
      <c r="J193" s="121" t="n">
        <f aca="false">I193*20.9/100</f>
        <v>22.3964676835283</v>
      </c>
      <c r="K193" s="82" t="n">
        <f aca="false">($B$9-EXP(52.57-6690.9/(273.15+G193)-4.681*LN(273.15+G193)))*I193/100*0.2095</f>
        <v>222.917268677367</v>
      </c>
      <c r="L193" s="82" t="n">
        <f aca="false">K193/1.33322</f>
        <v>167.202163691939</v>
      </c>
      <c r="M193" s="120" t="n">
        <f aca="false">(($B$9-EXP(52.57-6690.9/(273.15+G193)-4.681*LN(273.15+G193)))/1013)*I193/100*0.2095*((49-1.335*G193+0.02759*POTENZ(G193,2)-0.0003235*POTENZ(G193,3)+0.000001614*POTENZ(G193,4))-($J$16*(5.516*10^-1-1.759*10^-2*G193+2.253*10^-4*POTENZ(G193,2)-2.654*10^-7*POTENZ(G193,3)+5.363*10^-8*POTENZ(G193,4))))*32/22.414</f>
        <v>8.44042945472518</v>
      </c>
      <c r="N193" s="120" t="n">
        <f aca="false">M193*31.25</f>
        <v>263.763420460162</v>
      </c>
    </row>
    <row collapsed="false" customFormat="false" customHeight="false" hidden="false" ht="12.75" outlineLevel="0" r="194">
      <c r="A194" s="119" t="n">
        <v>40402</v>
      </c>
      <c r="B194" s="0" t="s">
        <v>269</v>
      </c>
      <c r="C194" s="0" t="n">
        <v>28.876</v>
      </c>
      <c r="D194" s="0" t="n">
        <v>327.217</v>
      </c>
      <c r="E194" s="0" t="n">
        <v>27.75</v>
      </c>
      <c r="F194" s="0" t="n">
        <v>2784</v>
      </c>
      <c r="G194" s="0" t="n">
        <v>17.4</v>
      </c>
      <c r="I194" s="120" t="n">
        <f aca="false">(-((TAN(E194*PI()/180))/(TAN(($B$7+($B$14*(G194-$E$7)))*PI()/180))*($H$13+($B$15*(G194-$E$8)))+(TAN(E194*PI()/180))/(TAN(($B$7+($B$14*(G194-$E$7)))*PI()/180))*1/$B$16*($H$13+($B$15*(G194-$E$8)))-$B$13*1/$B$16*($H$13+($B$15*(G194-$E$8)))-($H$13+($B$15*(G194-$E$8)))+$B$13*($H$13+($B$15*(G194-$E$8))))+(WURZEL((POTENZ(((TAN(E194*PI()/180))/(TAN(($B$7+($B$14*(G194-$E$7)))*PI()/180))*($H$13+($B$15*(G194-$E$8)))+(TAN(E194*PI()/180))/(TAN(($B$7+($B$14*(G194-$E$7)))*PI()/180))*1/$B$16*($H$13+($B$15*(G194-$E$8)))-$B$13*1/$B$16*($H$13+($B$15*(G194-$E$8)))-($H$13+($B$15*(G194-$E$8)))+$B$13*($H$13+($B$15*(G194-$E$8)))),2))-4*((TAN(E194*PI()/180))/(TAN(($B$7+($B$14*(G194-$E$7)))*PI()/180))*1/$B$16*POTENZ(($H$13+($B$15*(G194-$E$8))),2))*((TAN(E194*PI()/180))/(TAN(($B$7+($B$14*(G194-$E$7)))*PI()/180))-1))))/(2*((TAN(E194*PI()/180))/(TAN(($B$7+($B$14*(G194-$E$7)))*PI()/180))*1/$B$16*POTENZ(($H$13+($B$15*(G194-$E$8))),2)))</f>
        <v>108.911075230463</v>
      </c>
      <c r="J194" s="121" t="n">
        <f aca="false">I194*20.9/100</f>
        <v>22.7624147231667</v>
      </c>
      <c r="K194" s="82" t="n">
        <f aca="false">($B$9-EXP(52.57-6690.9/(273.15+G194)-4.681*LN(273.15+G194)))*I194/100*0.2095</f>
        <v>226.588414298798</v>
      </c>
      <c r="L194" s="82" t="n">
        <f aca="false">K194/1.33322</f>
        <v>169.955756963441</v>
      </c>
      <c r="M194" s="120" t="n">
        <f aca="false">(($B$9-EXP(52.57-6690.9/(273.15+G194)-4.681*LN(273.15+G194)))/1013)*I194/100*0.2095*((49-1.335*G194+0.02759*POTENZ(G194,2)-0.0003235*POTENZ(G194,3)+0.000001614*POTENZ(G194,4))-($J$16*(5.516*10^-1-1.759*10^-2*G194+2.253*10^-4*POTENZ(G194,2)-2.654*10^-7*POTENZ(G194,3)+5.363*10^-8*POTENZ(G194,4))))*32/22.414</f>
        <v>8.59463131765796</v>
      </c>
      <c r="N194" s="120" t="n">
        <f aca="false">M194*31.25</f>
        <v>268.582228676811</v>
      </c>
    </row>
    <row collapsed="false" customFormat="false" customHeight="false" hidden="false" ht="12.75" outlineLevel="0" r="195">
      <c r="A195" s="119" t="n">
        <v>40402</v>
      </c>
      <c r="B195" s="0" t="s">
        <v>270</v>
      </c>
      <c r="C195" s="0" t="n">
        <v>29.043</v>
      </c>
      <c r="D195" s="0" t="n">
        <v>322.793</v>
      </c>
      <c r="E195" s="0" t="n">
        <v>27.9</v>
      </c>
      <c r="F195" s="0" t="n">
        <v>2785</v>
      </c>
      <c r="G195" s="0" t="n">
        <v>17.4</v>
      </c>
      <c r="I195" s="120" t="n">
        <f aca="false">(-((TAN(E195*PI()/180))/(TAN(($B$7+($B$14*(G195-$E$7)))*PI()/180))*($H$13+($B$15*(G195-$E$8)))+(TAN(E195*PI()/180))/(TAN(($B$7+($B$14*(G195-$E$7)))*PI()/180))*1/$B$16*($H$13+($B$15*(G195-$E$8)))-$B$13*1/$B$16*($H$13+($B$15*(G195-$E$8)))-($H$13+($B$15*(G195-$E$8)))+$B$13*($H$13+($B$15*(G195-$E$8))))+(WURZEL((POTENZ(((TAN(E195*PI()/180))/(TAN(($B$7+($B$14*(G195-$E$7)))*PI()/180))*($H$13+($B$15*(G195-$E$8)))+(TAN(E195*PI()/180))/(TAN(($B$7+($B$14*(G195-$E$7)))*PI()/180))*1/$B$16*($H$13+($B$15*(G195-$E$8)))-$B$13*1/$B$16*($H$13+($B$15*(G195-$E$8)))-($H$13+($B$15*(G195-$E$8)))+$B$13*($H$13+($B$15*(G195-$E$8)))),2))-4*((TAN(E195*PI()/180))/(TAN(($B$7+($B$14*(G195-$E$7)))*PI()/180))*1/$B$16*POTENZ(($H$13+($B$15*(G195-$E$8))),2))*((TAN(E195*PI()/180))/(TAN(($B$7+($B$14*(G195-$E$7)))*PI()/180))-1))))/(2*((TAN(E195*PI()/180))/(TAN(($B$7+($B$14*(G195-$E$7)))*PI()/180))*1/$B$16*POTENZ(($H$13+($B$15*(G195-$E$8))),2)))</f>
        <v>107.438479696579</v>
      </c>
      <c r="J195" s="121" t="n">
        <f aca="false">I195*20.9/100</f>
        <v>22.4546422565849</v>
      </c>
      <c r="K195" s="82" t="n">
        <f aca="false">($B$9-EXP(52.57-6690.9/(273.15+G195)-4.681*LN(273.15+G195)))*I195/100*0.2095</f>
        <v>223.524693862468</v>
      </c>
      <c r="L195" s="82" t="n">
        <f aca="false">K195/1.33322</f>
        <v>167.657771307412</v>
      </c>
      <c r="M195" s="120" t="n">
        <f aca="false">(($B$9-EXP(52.57-6690.9/(273.15+G195)-4.681*LN(273.15+G195)))/1013)*I195/100*0.2095*((49-1.335*G195+0.02759*POTENZ(G195,2)-0.0003235*POTENZ(G195,3)+0.000001614*POTENZ(G195,4))-($J$16*(5.516*10^-1-1.759*10^-2*G195+2.253*10^-4*POTENZ(G195,2)-2.654*10^-7*POTENZ(G195,3)+5.363*10^-8*POTENZ(G195,4))))*32/22.414</f>
        <v>8.47842260640447</v>
      </c>
      <c r="N195" s="120" t="n">
        <f aca="false">M195*31.25</f>
        <v>264.95070645014</v>
      </c>
    </row>
    <row collapsed="false" customFormat="false" customHeight="false" hidden="false" ht="12.75" outlineLevel="0" r="196">
      <c r="A196" s="119" t="n">
        <v>40402</v>
      </c>
      <c r="B196" s="0" t="s">
        <v>271</v>
      </c>
      <c r="C196" s="0" t="n">
        <v>29.21</v>
      </c>
      <c r="D196" s="0" t="n">
        <v>327.813</v>
      </c>
      <c r="E196" s="0" t="n">
        <v>27.73</v>
      </c>
      <c r="F196" s="0" t="n">
        <v>2780</v>
      </c>
      <c r="G196" s="0" t="n">
        <v>17.4</v>
      </c>
      <c r="I196" s="120" t="n">
        <f aca="false">(-((TAN(E196*PI()/180))/(TAN(($B$7+($B$14*(G196-$E$7)))*PI()/180))*($H$13+($B$15*(G196-$E$8)))+(TAN(E196*PI()/180))/(TAN(($B$7+($B$14*(G196-$E$7)))*PI()/180))*1/$B$16*($H$13+($B$15*(G196-$E$8)))-$B$13*1/$B$16*($H$13+($B$15*(G196-$E$8)))-($H$13+($B$15*(G196-$E$8)))+$B$13*($H$13+($B$15*(G196-$E$8))))+(WURZEL((POTENZ(((TAN(E196*PI()/180))/(TAN(($B$7+($B$14*(G196-$E$7)))*PI()/180))*($H$13+($B$15*(G196-$E$8)))+(TAN(E196*PI()/180))/(TAN(($B$7+($B$14*(G196-$E$7)))*PI()/180))*1/$B$16*($H$13+($B$15*(G196-$E$8)))-$B$13*1/$B$16*($H$13+($B$15*(G196-$E$8)))-($H$13+($B$15*(G196-$E$8)))+$B$13*($H$13+($B$15*(G196-$E$8)))),2))-4*((TAN(E196*PI()/180))/(TAN(($B$7+($B$14*(G196-$E$7)))*PI()/180))*1/$B$16*POTENZ(($H$13+($B$15*(G196-$E$8))),2))*((TAN(E196*PI()/180))/(TAN(($B$7+($B$14*(G196-$E$7)))*PI()/180))-1))))/(2*((TAN(E196*PI()/180))/(TAN(($B$7+($B$14*(G196-$E$7)))*PI()/180))*1/$B$16*POTENZ(($H$13+($B$15*(G196-$E$8))),2)))</f>
        <v>109.109222975111</v>
      </c>
      <c r="J196" s="121" t="n">
        <f aca="false">I196*20.9/100</f>
        <v>22.8038276017982</v>
      </c>
      <c r="K196" s="82" t="n">
        <f aca="false">($B$9-EXP(52.57-6690.9/(273.15+G196)-4.681*LN(273.15+G196)))*I196/100*0.2095</f>
        <v>227.000658720789</v>
      </c>
      <c r="L196" s="82" t="n">
        <f aca="false">K196/1.33322</f>
        <v>170.264966562749</v>
      </c>
      <c r="M196" s="120" t="n">
        <f aca="false">(($B$9-EXP(52.57-6690.9/(273.15+G196)-4.681*LN(273.15+G196)))/1013)*I196/100*0.2095*((49-1.335*G196+0.02759*POTENZ(G196,2)-0.0003235*POTENZ(G196,3)+0.000001614*POTENZ(G196,4))-($J$16*(5.516*10^-1-1.759*10^-2*G196+2.253*10^-4*POTENZ(G196,2)-2.654*10^-7*POTENZ(G196,3)+5.363*10^-8*POTENZ(G196,4))))*32/22.414</f>
        <v>8.61026799012744</v>
      </c>
      <c r="N196" s="120" t="n">
        <f aca="false">M196*31.25</f>
        <v>269.070874691483</v>
      </c>
    </row>
    <row collapsed="false" customFormat="false" customHeight="false" hidden="false" ht="12.75" outlineLevel="0" r="197">
      <c r="A197" s="119" t="n">
        <v>40402</v>
      </c>
      <c r="B197" s="0" t="s">
        <v>272</v>
      </c>
      <c r="C197" s="0" t="n">
        <v>29.377</v>
      </c>
      <c r="D197" s="0" t="n">
        <v>323.966</v>
      </c>
      <c r="E197" s="0" t="n">
        <v>27.86</v>
      </c>
      <c r="F197" s="0" t="n">
        <v>2781</v>
      </c>
      <c r="G197" s="0" t="n">
        <v>17.4</v>
      </c>
      <c r="I197" s="120" t="n">
        <f aca="false">(-((TAN(E197*PI()/180))/(TAN(($B$7+($B$14*(G197-$E$7)))*PI()/180))*($H$13+($B$15*(G197-$E$8)))+(TAN(E197*PI()/180))/(TAN(($B$7+($B$14*(G197-$E$7)))*PI()/180))*1/$B$16*($H$13+($B$15*(G197-$E$8)))-$B$13*1/$B$16*($H$13+($B$15*(G197-$E$8)))-($H$13+($B$15*(G197-$E$8)))+$B$13*($H$13+($B$15*(G197-$E$8))))+(WURZEL((POTENZ(((TAN(E197*PI()/180))/(TAN(($B$7+($B$14*(G197-$E$7)))*PI()/180))*($H$13+($B$15*(G197-$E$8)))+(TAN(E197*PI()/180))/(TAN(($B$7+($B$14*(G197-$E$7)))*PI()/180))*1/$B$16*($H$13+($B$15*(G197-$E$8)))-$B$13*1/$B$16*($H$13+($B$15*(G197-$E$8)))-($H$13+($B$15*(G197-$E$8)))+$B$13*($H$13+($B$15*(G197-$E$8)))),2))-4*((TAN(E197*PI()/180))/(TAN(($B$7+($B$14*(G197-$E$7)))*PI()/180))*1/$B$16*POTENZ(($H$13+($B$15*(G197-$E$8))),2))*((TAN(E197*PI()/180))/(TAN(($B$7+($B$14*(G197-$E$7)))*PI()/180))-1))))/(2*((TAN(E197*PI()/180))/(TAN(($B$7+($B$14*(G197-$E$7)))*PI()/180))*1/$B$16*POTENZ(($H$13+($B$15*(G197-$E$8))),2)))</f>
        <v>107.828854343831</v>
      </c>
      <c r="J197" s="121" t="n">
        <f aca="false">I197*20.9/100</f>
        <v>22.5362305578607</v>
      </c>
      <c r="K197" s="82" t="n">
        <f aca="false">($B$9-EXP(52.57-6690.9/(273.15+G197)-4.681*LN(273.15+G197)))*I197/100*0.2095</f>
        <v>224.336864453165</v>
      </c>
      <c r="L197" s="82" t="n">
        <f aca="false">K197/1.33322</f>
        <v>168.266951030711</v>
      </c>
      <c r="M197" s="120" t="n">
        <f aca="false">(($B$9-EXP(52.57-6690.9/(273.15+G197)-4.681*LN(273.15+G197)))/1013)*I197/100*0.2095*((49-1.335*G197+0.02759*POTENZ(G197,2)-0.0003235*POTENZ(G197,3)+0.000001614*POTENZ(G197,4))-($J$16*(5.516*10^-1-1.759*10^-2*G197+2.253*10^-4*POTENZ(G197,2)-2.654*10^-7*POTENZ(G197,3)+5.363*10^-8*POTENZ(G197,4))))*32/22.414</f>
        <v>8.50922871277884</v>
      </c>
      <c r="N197" s="120" t="n">
        <f aca="false">M197*31.25</f>
        <v>265.913397274339</v>
      </c>
    </row>
    <row collapsed="false" customFormat="false" customHeight="false" hidden="false" ht="12.75" outlineLevel="0" r="198">
      <c r="A198" s="119" t="n">
        <v>40402</v>
      </c>
      <c r="B198" s="0" t="s">
        <v>273</v>
      </c>
      <c r="C198" s="0" t="n">
        <v>29.544</v>
      </c>
      <c r="D198" s="0" t="n">
        <v>329.307</v>
      </c>
      <c r="E198" s="0" t="n">
        <v>27.68</v>
      </c>
      <c r="F198" s="0" t="n">
        <v>2774</v>
      </c>
      <c r="G198" s="0" t="n">
        <v>17.4</v>
      </c>
      <c r="I198" s="120" t="n">
        <f aca="false">(-((TAN(E198*PI()/180))/(TAN(($B$7+($B$14*(G198-$E$7)))*PI()/180))*($H$13+($B$15*(G198-$E$8)))+(TAN(E198*PI()/180))/(TAN(($B$7+($B$14*(G198-$E$7)))*PI()/180))*1/$B$16*($H$13+($B$15*(G198-$E$8)))-$B$13*1/$B$16*($H$13+($B$15*(G198-$E$8)))-($H$13+($B$15*(G198-$E$8)))+$B$13*($H$13+($B$15*(G198-$E$8))))+(WURZEL((POTENZ(((TAN(E198*PI()/180))/(TAN(($B$7+($B$14*(G198-$E$7)))*PI()/180))*($H$13+($B$15*(G198-$E$8)))+(TAN(E198*PI()/180))/(TAN(($B$7+($B$14*(G198-$E$7)))*PI()/180))*1/$B$16*($H$13+($B$15*(G198-$E$8)))-$B$13*1/$B$16*($H$13+($B$15*(G198-$E$8)))-($H$13+($B$15*(G198-$E$8)))+$B$13*($H$13+($B$15*(G198-$E$8)))),2))-4*((TAN(E198*PI()/180))/(TAN(($B$7+($B$14*(G198-$E$7)))*PI()/180))*1/$B$16*POTENZ(($H$13+($B$15*(G198-$E$8))),2))*((TAN(E198*PI()/180))/(TAN(($B$7+($B$14*(G198-$E$7)))*PI()/180))-1))))/(2*((TAN(E198*PI()/180))/(TAN(($B$7+($B$14*(G198-$E$7)))*PI()/180))*1/$B$16*POTENZ(($H$13+($B$15*(G198-$E$8))),2)))</f>
        <v>109.606466093179</v>
      </c>
      <c r="J198" s="121" t="n">
        <f aca="false">I198*20.9/100</f>
        <v>22.9077514134745</v>
      </c>
      <c r="K198" s="82" t="n">
        <f aca="false">($B$9-EXP(52.57-6690.9/(273.15+G198)-4.681*LN(273.15+G198)))*I198/100*0.2095</f>
        <v>228.035168107512</v>
      </c>
      <c r="L198" s="82" t="n">
        <f aca="false">K198/1.33322</f>
        <v>171.040914558372</v>
      </c>
      <c r="M198" s="120" t="n">
        <f aca="false">(($B$9-EXP(52.57-6690.9/(273.15+G198)-4.681*LN(273.15+G198)))/1013)*I198/100*0.2095*((49-1.335*G198+0.02759*POTENZ(G198,2)-0.0003235*POTENZ(G198,3)+0.000001614*POTENZ(G198,4))-($J$16*(5.516*10^-1-1.759*10^-2*G198+2.253*10^-4*POTENZ(G198,2)-2.654*10^-7*POTENZ(G198,3)+5.363*10^-8*POTENZ(G198,4))))*32/22.414</f>
        <v>8.64950753730843</v>
      </c>
      <c r="N198" s="120" t="n">
        <f aca="false">M198*31.25</f>
        <v>270.297110540889</v>
      </c>
    </row>
    <row collapsed="false" customFormat="false" customHeight="false" hidden="false" ht="12.75" outlineLevel="0" r="199">
      <c r="A199" s="119" t="n">
        <v>40402</v>
      </c>
      <c r="B199" s="0" t="s">
        <v>274</v>
      </c>
      <c r="C199" s="0" t="n">
        <v>29.711</v>
      </c>
      <c r="D199" s="0" t="n">
        <v>326.327</v>
      </c>
      <c r="E199" s="0" t="n">
        <v>27.78</v>
      </c>
      <c r="F199" s="0" t="n">
        <v>2767</v>
      </c>
      <c r="G199" s="0" t="n">
        <v>17.4</v>
      </c>
      <c r="I199" s="120" t="n">
        <f aca="false">(-((TAN(E199*PI()/180))/(TAN(($B$7+($B$14*(G199-$E$7)))*PI()/180))*($H$13+($B$15*(G199-$E$8)))+(TAN(E199*PI()/180))/(TAN(($B$7+($B$14*(G199-$E$7)))*PI()/180))*1/$B$16*($H$13+($B$15*(G199-$E$8)))-$B$13*1/$B$16*($H$13+($B$15*(G199-$E$8)))-($H$13+($B$15*(G199-$E$8)))+$B$13*($H$13+($B$15*(G199-$E$8))))+(WURZEL((POTENZ(((TAN(E199*PI()/180))/(TAN(($B$7+($B$14*(G199-$E$7)))*PI()/180))*($H$13+($B$15*(G199-$E$8)))+(TAN(E199*PI()/180))/(TAN(($B$7+($B$14*(G199-$E$7)))*PI()/180))*1/$B$16*($H$13+($B$15*(G199-$E$8)))-$B$13*1/$B$16*($H$13+($B$15*(G199-$E$8)))-($H$13+($B$15*(G199-$E$8)))+$B$13*($H$13+($B$15*(G199-$E$8)))),2))-4*((TAN(E199*PI()/180))/(TAN(($B$7+($B$14*(G199-$E$7)))*PI()/180))*1/$B$16*POTENZ(($H$13+($B$15*(G199-$E$8))),2))*((TAN(E199*PI()/180))/(TAN(($B$7+($B$14*(G199-$E$7)))*PI()/180))-1))))/(2*((TAN(E199*PI()/180))/(TAN(($B$7+($B$14*(G199-$E$7)))*PI()/180))*1/$B$16*POTENZ(($H$13+($B$15*(G199-$E$8))),2)))</f>
        <v>108.61465291497</v>
      </c>
      <c r="J199" s="121" t="n">
        <f aca="false">I199*20.9/100</f>
        <v>22.7004624592288</v>
      </c>
      <c r="K199" s="82" t="n">
        <f aca="false">($B$9-EXP(52.57-6690.9/(273.15+G199)-4.681*LN(273.15+G199)))*I199/100*0.2095</f>
        <v>225.971710604632</v>
      </c>
      <c r="L199" s="82" t="n">
        <f aca="false">K199/1.33322</f>
        <v>169.493189874614</v>
      </c>
      <c r="M199" s="120" t="n">
        <f aca="false">(($B$9-EXP(52.57-6690.9/(273.15+G199)-4.681*LN(273.15+G199)))/1013)*I199/100*0.2095*((49-1.335*G199+0.02759*POTENZ(G199,2)-0.0003235*POTENZ(G199,3)+0.000001614*POTENZ(G199,4))-($J$16*(5.516*10^-1-1.759*10^-2*G199+2.253*10^-4*POTENZ(G199,2)-2.654*10^-7*POTENZ(G199,3)+5.363*10^-8*POTENZ(G199,4))))*32/22.414</f>
        <v>8.57123938519753</v>
      </c>
      <c r="N199" s="120" t="n">
        <f aca="false">M199*31.25</f>
        <v>267.851230787423</v>
      </c>
    </row>
    <row collapsed="false" customFormat="false" customHeight="false" hidden="false" ht="12.75" outlineLevel="0" r="200">
      <c r="A200" s="119" t="n">
        <v>40402</v>
      </c>
      <c r="B200" s="0" t="s">
        <v>275</v>
      </c>
      <c r="C200" s="0" t="n">
        <v>29.861</v>
      </c>
      <c r="D200" s="0" t="n">
        <v>328.708</v>
      </c>
      <c r="E200" s="0" t="n">
        <v>27.7</v>
      </c>
      <c r="F200" s="0" t="n">
        <v>2767</v>
      </c>
      <c r="G200" s="0" t="n">
        <v>17.4</v>
      </c>
      <c r="I200" s="120" t="n">
        <f aca="false">(-((TAN(E200*PI()/180))/(TAN(($B$7+($B$14*(G200-$E$7)))*PI()/180))*($H$13+($B$15*(G200-$E$8)))+(TAN(E200*PI()/180))/(TAN(($B$7+($B$14*(G200-$E$7)))*PI()/180))*1/$B$16*($H$13+($B$15*(G200-$E$8)))-$B$13*1/$B$16*($H$13+($B$15*(G200-$E$8)))-($H$13+($B$15*(G200-$E$8)))+$B$13*($H$13+($B$15*(G200-$E$8))))+(WURZEL((POTENZ(((TAN(E200*PI()/180))/(TAN(($B$7+($B$14*(G200-$E$7)))*PI()/180))*($H$13+($B$15*(G200-$E$8)))+(TAN(E200*PI()/180))/(TAN(($B$7+($B$14*(G200-$E$7)))*PI()/180))*1/$B$16*($H$13+($B$15*(G200-$E$8)))-$B$13*1/$B$16*($H$13+($B$15*(G200-$E$8)))-($H$13+($B$15*(G200-$E$8)))+$B$13*($H$13+($B$15*(G200-$E$8)))),2))-4*((TAN(E200*PI()/180))/(TAN(($B$7+($B$14*(G200-$E$7)))*PI()/180))*1/$B$16*POTENZ(($H$13+($B$15*(G200-$E$8))),2))*((TAN(E200*PI()/180))/(TAN(($B$7+($B$14*(G200-$E$7)))*PI()/180))-1))))/(2*((TAN(E200*PI()/180))/(TAN(($B$7+($B$14*(G200-$E$7)))*PI()/180))*1/$B$16*POTENZ(($H$13+($B$15*(G200-$E$8))),2)))</f>
        <v>109.407246880791</v>
      </c>
      <c r="J200" s="121" t="n">
        <f aca="false">I200*20.9/100</f>
        <v>22.8661145980853</v>
      </c>
      <c r="K200" s="82" t="n">
        <f aca="false">($B$9-EXP(52.57-6690.9/(273.15+G200)-4.681*LN(273.15+G200)))*I200/100*0.2095</f>
        <v>227.620694507491</v>
      </c>
      <c r="L200" s="82" t="n">
        <f aca="false">K200/1.33322</f>
        <v>170.730032933418</v>
      </c>
      <c r="M200" s="120" t="n">
        <f aca="false">(($B$9-EXP(52.57-6690.9/(273.15+G200)-4.681*LN(273.15+G200)))/1013)*I200/100*0.2095*((49-1.335*G200+0.02759*POTENZ(G200,2)-0.0003235*POTENZ(G200,3)+0.000001614*POTENZ(G200,4))-($J$16*(5.516*10^-1-1.759*10^-2*G200+2.253*10^-4*POTENZ(G200,2)-2.654*10^-7*POTENZ(G200,3)+5.363*10^-8*POTENZ(G200,4))))*32/22.414</f>
        <v>8.63378631081012</v>
      </c>
      <c r="N200" s="120" t="n">
        <f aca="false">M200*31.25</f>
        <v>269.805822212816</v>
      </c>
    </row>
    <row collapsed="false" customFormat="false" customHeight="false" hidden="false" ht="12.75" outlineLevel="0" r="201">
      <c r="A201" s="119" t="n">
        <v>40402</v>
      </c>
      <c r="B201" s="0" t="s">
        <v>276</v>
      </c>
      <c r="C201" s="0" t="n">
        <v>30.028</v>
      </c>
      <c r="D201" s="0" t="n">
        <v>330.546</v>
      </c>
      <c r="E201" s="0" t="n">
        <v>27.68</v>
      </c>
      <c r="F201" s="0" t="n">
        <v>2761</v>
      </c>
      <c r="G201" s="0" t="n">
        <v>17.3</v>
      </c>
      <c r="I201" s="120" t="n">
        <f aca="false">(-((TAN(E201*PI()/180))/(TAN(($B$7+($B$14*(G201-$E$7)))*PI()/180))*($H$13+($B$15*(G201-$E$8)))+(TAN(E201*PI()/180))/(TAN(($B$7+($B$14*(G201-$E$7)))*PI()/180))*1/$B$16*($H$13+($B$15*(G201-$E$8)))-$B$13*1/$B$16*($H$13+($B$15*(G201-$E$8)))-($H$13+($B$15*(G201-$E$8)))+$B$13*($H$13+($B$15*(G201-$E$8))))+(WURZEL((POTENZ(((TAN(E201*PI()/180))/(TAN(($B$7+($B$14*(G201-$E$7)))*PI()/180))*($H$13+($B$15*(G201-$E$8)))+(TAN(E201*PI()/180))/(TAN(($B$7+($B$14*(G201-$E$7)))*PI()/180))*1/$B$16*($H$13+($B$15*(G201-$E$8)))-$B$13*1/$B$16*($H$13+($B$15*(G201-$E$8)))-($H$13+($B$15*(G201-$E$8)))+$B$13*($H$13+($B$15*(G201-$E$8)))),2))-4*((TAN(E201*PI()/180))/(TAN(($B$7+($B$14*(G201-$E$7)))*PI()/180))*1/$B$16*POTENZ(($H$13+($B$15*(G201-$E$8))),2))*((TAN(E201*PI()/180))/(TAN(($B$7+($B$14*(G201-$E$7)))*PI()/180))-1))))/(2*((TAN(E201*PI()/180))/(TAN(($B$7+($B$14*(G201-$E$7)))*PI()/180))*1/$B$16*POTENZ(($H$13+($B$15*(G201-$E$8))),2)))</f>
        <v>109.791613125747</v>
      </c>
      <c r="J201" s="121" t="n">
        <f aca="false">I201*20.9/100</f>
        <v>22.9464471432811</v>
      </c>
      <c r="K201" s="82" t="n">
        <f aca="false">($B$9-EXP(52.57-6690.9/(273.15+G201)-4.681*LN(273.15+G201)))*I201/100*0.2095</f>
        <v>228.449226488886</v>
      </c>
      <c r="L201" s="82" t="n">
        <f aca="false">K201/1.33322</f>
        <v>171.351484742868</v>
      </c>
      <c r="M201" s="120" t="n">
        <f aca="false">(($B$9-EXP(52.57-6690.9/(273.15+G201)-4.681*LN(273.15+G201)))/1013)*I201/100*0.2095*((49-1.335*G201+0.02759*POTENZ(G201,2)-0.0003235*POTENZ(G201,3)+0.000001614*POTENZ(G201,4))-($J$16*(5.516*10^-1-1.759*10^-2*G201+2.253*10^-4*POTENZ(G201,2)-2.654*10^-7*POTENZ(G201,3)+5.363*10^-8*POTENZ(G201,4))))*32/22.414</f>
        <v>8.68058960739926</v>
      </c>
      <c r="N201" s="120" t="n">
        <f aca="false">M201*31.25</f>
        <v>271.268425231227</v>
      </c>
    </row>
    <row collapsed="false" customFormat="false" customHeight="false" hidden="false" ht="12.75" outlineLevel="0" r="202">
      <c r="A202" s="119" t="n">
        <v>40402</v>
      </c>
      <c r="B202" s="0" t="s">
        <v>277</v>
      </c>
      <c r="C202" s="0" t="n">
        <v>30.195</v>
      </c>
      <c r="D202" s="0" t="n">
        <v>329.047</v>
      </c>
      <c r="E202" s="0" t="n">
        <v>27.73</v>
      </c>
      <c r="F202" s="0" t="n">
        <v>2759</v>
      </c>
      <c r="G202" s="0" t="n">
        <v>17.3</v>
      </c>
      <c r="I202" s="120" t="n">
        <f aca="false">(-((TAN(E202*PI()/180))/(TAN(($B$7+($B$14*(G202-$E$7)))*PI()/180))*($H$13+($B$15*(G202-$E$8)))+(TAN(E202*PI()/180))/(TAN(($B$7+($B$14*(G202-$E$7)))*PI()/180))*1/$B$16*($H$13+($B$15*(G202-$E$8)))-$B$13*1/$B$16*($H$13+($B$15*(G202-$E$8)))-($H$13+($B$15*(G202-$E$8)))+$B$13*($H$13+($B$15*(G202-$E$8))))+(WURZEL((POTENZ(((TAN(E202*PI()/180))/(TAN(($B$7+($B$14*(G202-$E$7)))*PI()/180))*($H$13+($B$15*(G202-$E$8)))+(TAN(E202*PI()/180))/(TAN(($B$7+($B$14*(G202-$E$7)))*PI()/180))*1/$B$16*($H$13+($B$15*(G202-$E$8)))-$B$13*1/$B$16*($H$13+($B$15*(G202-$E$8)))-($H$13+($B$15*(G202-$E$8)))+$B$13*($H$13+($B$15*(G202-$E$8)))),2))-4*((TAN(E202*PI()/180))/(TAN(($B$7+($B$14*(G202-$E$7)))*PI()/180))*1/$B$16*POTENZ(($H$13+($B$15*(G202-$E$8))),2))*((TAN(E202*PI()/180))/(TAN(($B$7+($B$14*(G202-$E$7)))*PI()/180))-1))))/(2*((TAN(E202*PI()/180))/(TAN(($B$7+($B$14*(G202-$E$7)))*PI()/180))*1/$B$16*POTENZ(($H$13+($B$15*(G202-$E$8))),2)))</f>
        <v>109.293556081225</v>
      </c>
      <c r="J202" s="121" t="n">
        <f aca="false">I202*20.9/100</f>
        <v>22.8423532209759</v>
      </c>
      <c r="K202" s="82" t="n">
        <f aca="false">($B$9-EXP(52.57-6690.9/(273.15+G202)-4.681*LN(273.15+G202)))*I202/100*0.2095</f>
        <v>227.412892807932</v>
      </c>
      <c r="L202" s="82" t="n">
        <f aca="false">K202/1.33322</f>
        <v>170.574168410264</v>
      </c>
      <c r="M202" s="120" t="n">
        <f aca="false">(($B$9-EXP(52.57-6690.9/(273.15+G202)-4.681*LN(273.15+G202)))/1013)*I202/100*0.2095*((49-1.335*G202+0.02759*POTENZ(G202,2)-0.0003235*POTENZ(G202,3)+0.000001614*POTENZ(G202,4))-($J$16*(5.516*10^-1-1.759*10^-2*G202+2.253*10^-4*POTENZ(G202,2)-2.654*10^-7*POTENZ(G202,3)+5.363*10^-8*POTENZ(G202,4))))*32/22.414</f>
        <v>8.64121110952054</v>
      </c>
      <c r="N202" s="120" t="n">
        <f aca="false">M202*31.25</f>
        <v>270.037847172517</v>
      </c>
    </row>
    <row collapsed="false" customFormat="false" customHeight="false" hidden="false" ht="12.75" outlineLevel="0" r="203">
      <c r="A203" s="119" t="n">
        <v>40402</v>
      </c>
      <c r="B203" s="0" t="s">
        <v>278</v>
      </c>
      <c r="C203" s="0" t="n">
        <v>30.361</v>
      </c>
      <c r="D203" s="0" t="n">
        <v>327.555</v>
      </c>
      <c r="E203" s="0" t="n">
        <v>27.78</v>
      </c>
      <c r="F203" s="0" t="n">
        <v>2760</v>
      </c>
      <c r="G203" s="0" t="n">
        <v>17.3</v>
      </c>
      <c r="I203" s="120" t="n">
        <f aca="false">(-((TAN(E203*PI()/180))/(TAN(($B$7+($B$14*(G203-$E$7)))*PI()/180))*($H$13+($B$15*(G203-$E$8)))+(TAN(E203*PI()/180))/(TAN(($B$7+($B$14*(G203-$E$7)))*PI()/180))*1/$B$16*($H$13+($B$15*(G203-$E$8)))-$B$13*1/$B$16*($H$13+($B$15*(G203-$E$8)))-($H$13+($B$15*(G203-$E$8)))+$B$13*($H$13+($B$15*(G203-$E$8))))+(WURZEL((POTENZ(((TAN(E203*PI()/180))/(TAN(($B$7+($B$14*(G203-$E$7)))*PI()/180))*($H$13+($B$15*(G203-$E$8)))+(TAN(E203*PI()/180))/(TAN(($B$7+($B$14*(G203-$E$7)))*PI()/180))*1/$B$16*($H$13+($B$15*(G203-$E$8)))-$B$13*1/$B$16*($H$13+($B$15*(G203-$E$8)))-($H$13+($B$15*(G203-$E$8)))+$B$13*($H$13+($B$15*(G203-$E$8)))),2))-4*((TAN(E203*PI()/180))/(TAN(($B$7+($B$14*(G203-$E$7)))*PI()/180))*1/$B$16*POTENZ(($H$13+($B$15*(G203-$E$8))),2))*((TAN(E203*PI()/180))/(TAN(($B$7+($B$14*(G203-$E$7)))*PI()/180))-1))))/(2*((TAN(E203*PI()/180))/(TAN(($B$7+($B$14*(G203-$E$7)))*PI()/180))*1/$B$16*POTENZ(($H$13+($B$15*(G203-$E$8))),2)))</f>
        <v>108.798176406639</v>
      </c>
      <c r="J203" s="121" t="n">
        <f aca="false">I203*20.9/100</f>
        <v>22.7388188689875</v>
      </c>
      <c r="K203" s="82" t="n">
        <f aca="false">($B$9-EXP(52.57-6690.9/(273.15+G203)-4.681*LN(273.15+G203)))*I203/100*0.2095</f>
        <v>226.382130072459</v>
      </c>
      <c r="L203" s="82" t="n">
        <f aca="false">K203/1.33322</f>
        <v>169.801030641949</v>
      </c>
      <c r="M203" s="120" t="n">
        <f aca="false">(($B$9-EXP(52.57-6690.9/(273.15+G203)-4.681*LN(273.15+G203)))/1013)*I203/100*0.2095*((49-1.335*G203+0.02759*POTENZ(G203,2)-0.0003235*POTENZ(G203,3)+0.000001614*POTENZ(G203,4))-($J$16*(5.516*10^-1-1.759*10^-2*G203+2.253*10^-4*POTENZ(G203,2)-2.654*10^-7*POTENZ(G203,3)+5.363*10^-8*POTENZ(G203,4))))*32/22.414</f>
        <v>8.60204429584051</v>
      </c>
      <c r="N203" s="120" t="n">
        <f aca="false">M203*31.25</f>
        <v>268.813884245016</v>
      </c>
    </row>
    <row collapsed="false" customFormat="false" customHeight="false" hidden="false" ht="12.75" outlineLevel="0" r="204">
      <c r="A204" s="119" t="n">
        <v>40402</v>
      </c>
      <c r="B204" s="0" t="s">
        <v>279</v>
      </c>
      <c r="C204" s="0" t="n">
        <v>30.528</v>
      </c>
      <c r="D204" s="0" t="n">
        <v>331.148</v>
      </c>
      <c r="E204" s="0" t="n">
        <v>27.66</v>
      </c>
      <c r="F204" s="0" t="n">
        <v>2759</v>
      </c>
      <c r="G204" s="0" t="n">
        <v>17.3</v>
      </c>
      <c r="I204" s="120" t="n">
        <f aca="false">(-((TAN(E204*PI()/180))/(TAN(($B$7+($B$14*(G204-$E$7)))*PI()/180))*($H$13+($B$15*(G204-$E$8)))+(TAN(E204*PI()/180))/(TAN(($B$7+($B$14*(G204-$E$7)))*PI()/180))*1/$B$16*($H$13+($B$15*(G204-$E$8)))-$B$13*1/$B$16*($H$13+($B$15*(G204-$E$8)))-($H$13+($B$15*(G204-$E$8)))+$B$13*($H$13+($B$15*(G204-$E$8))))+(WURZEL((POTENZ(((TAN(E204*PI()/180))/(TAN(($B$7+($B$14*(G204-$E$7)))*PI()/180))*($H$13+($B$15*(G204-$E$8)))+(TAN(E204*PI()/180))/(TAN(($B$7+($B$14*(G204-$E$7)))*PI()/180))*1/$B$16*($H$13+($B$15*(G204-$E$8)))-$B$13*1/$B$16*($H$13+($B$15*(G204-$E$8)))-($H$13+($B$15*(G204-$E$8)))+$B$13*($H$13+($B$15*(G204-$E$8)))),2))-4*((TAN(E204*PI()/180))/(TAN(($B$7+($B$14*(G204-$E$7)))*PI()/180))*1/$B$16*POTENZ(($H$13+($B$15*(G204-$E$8))),2))*((TAN(E204*PI()/180))/(TAN(($B$7+($B$14*(G204-$E$7)))*PI()/180))-1))))/(2*((TAN(E204*PI()/180))/(TAN(($B$7+($B$14*(G204-$E$7)))*PI()/180))*1/$B$16*POTENZ(($H$13+($B$15*(G204-$E$8))),2)))</f>
        <v>109.991589813734</v>
      </c>
      <c r="J204" s="121" t="n">
        <f aca="false">I204*20.9/100</f>
        <v>22.9882422710705</v>
      </c>
      <c r="K204" s="82" t="n">
        <f aca="false">($B$9-EXP(52.57-6690.9/(273.15+G204)-4.681*LN(273.15+G204)))*I204/100*0.2095</f>
        <v>228.86532857889</v>
      </c>
      <c r="L204" s="82" t="n">
        <f aca="false">K204/1.33322</f>
        <v>171.663587839134</v>
      </c>
      <c r="M204" s="120" t="n">
        <f aca="false">(($B$9-EXP(52.57-6690.9/(273.15+G204)-4.681*LN(273.15+G204)))/1013)*I204/100*0.2095*((49-1.335*G204+0.02759*POTENZ(G204,2)-0.0003235*POTENZ(G204,3)+0.000001614*POTENZ(G204,4))-($J$16*(5.516*10^-1-1.759*10^-2*G204+2.253*10^-4*POTENZ(G204,2)-2.654*10^-7*POTENZ(G204,3)+5.363*10^-8*POTENZ(G204,4))))*32/22.414</f>
        <v>8.69640061071767</v>
      </c>
      <c r="N204" s="120" t="n">
        <f aca="false">M204*31.25</f>
        <v>271.762519084927</v>
      </c>
    </row>
    <row collapsed="false" customFormat="false" customHeight="false" hidden="false" ht="12.75" outlineLevel="0" r="205">
      <c r="A205" s="119" t="n">
        <v>40402</v>
      </c>
      <c r="B205" s="0" t="s">
        <v>280</v>
      </c>
      <c r="C205" s="0" t="n">
        <v>30.695</v>
      </c>
      <c r="D205" s="0" t="n">
        <v>330.847</v>
      </c>
      <c r="E205" s="0" t="n">
        <v>27.67</v>
      </c>
      <c r="F205" s="0" t="n">
        <v>2755</v>
      </c>
      <c r="G205" s="0" t="n">
        <v>17.3</v>
      </c>
      <c r="I205" s="120" t="n">
        <f aca="false">(-((TAN(E205*PI()/180))/(TAN(($B$7+($B$14*(G205-$E$7)))*PI()/180))*($H$13+($B$15*(G205-$E$8)))+(TAN(E205*PI()/180))/(TAN(($B$7+($B$14*(G205-$E$7)))*PI()/180))*1/$B$16*($H$13+($B$15*(G205-$E$8)))-$B$13*1/$B$16*($H$13+($B$15*(G205-$E$8)))-($H$13+($B$15*(G205-$E$8)))+$B$13*($H$13+($B$15*(G205-$E$8))))+(WURZEL((POTENZ(((TAN(E205*PI()/180))/(TAN(($B$7+($B$14*(G205-$E$7)))*PI()/180))*($H$13+($B$15*(G205-$E$8)))+(TAN(E205*PI()/180))/(TAN(($B$7+($B$14*(G205-$E$7)))*PI()/180))*1/$B$16*($H$13+($B$15*(G205-$E$8)))-$B$13*1/$B$16*($H$13+($B$15*(G205-$E$8)))-($H$13+($B$15*(G205-$E$8)))+$B$13*($H$13+($B$15*(G205-$E$8)))),2))-4*((TAN(E205*PI()/180))/(TAN(($B$7+($B$14*(G205-$E$7)))*PI()/180))*1/$B$16*POTENZ(($H$13+($B$15*(G205-$E$8))),2))*((TAN(E205*PI()/180))/(TAN(($B$7+($B$14*(G205-$E$7)))*PI()/180))-1))))/(2*((TAN(E205*PI()/180))/(TAN(($B$7+($B$14*(G205-$E$7)))*PI()/180))*1/$B$16*POTENZ(($H$13+($B$15*(G205-$E$8))),2)))</f>
        <v>109.89154747098</v>
      </c>
      <c r="J205" s="121" t="n">
        <f aca="false">I205*20.9/100</f>
        <v>22.9673334214348</v>
      </c>
      <c r="K205" s="82" t="n">
        <f aca="false">($B$9-EXP(52.57-6690.9/(273.15+G205)-4.681*LN(273.15+G205)))*I205/100*0.2095</f>
        <v>228.657165175805</v>
      </c>
      <c r="L205" s="82" t="n">
        <f aca="false">K205/1.33322</f>
        <v>171.507452015275</v>
      </c>
      <c r="M205" s="120" t="n">
        <f aca="false">(($B$9-EXP(52.57-6690.9/(273.15+G205)-4.681*LN(273.15+G205)))/1013)*I205/100*0.2095*((49-1.335*G205+0.02759*POTENZ(G205,2)-0.0003235*POTENZ(G205,3)+0.000001614*POTENZ(G205,4))-($J$16*(5.516*10^-1-1.759*10^-2*G205+2.253*10^-4*POTENZ(G205,2)-2.654*10^-7*POTENZ(G205,3)+5.363*10^-8*POTENZ(G205,4))))*32/22.414</f>
        <v>8.6884908396879</v>
      </c>
      <c r="N205" s="120" t="n">
        <f aca="false">M205*31.25</f>
        <v>271.515338740247</v>
      </c>
    </row>
    <row collapsed="false" customFormat="false" customHeight="false" hidden="false" ht="12.75" outlineLevel="0" r="206">
      <c r="A206" s="119" t="n">
        <v>40402</v>
      </c>
      <c r="B206" s="0" t="s">
        <v>281</v>
      </c>
      <c r="C206" s="0" t="n">
        <v>30.862</v>
      </c>
      <c r="D206" s="0" t="n">
        <v>332.962</v>
      </c>
      <c r="E206" s="0" t="n">
        <v>27.6</v>
      </c>
      <c r="F206" s="0" t="n">
        <v>2751</v>
      </c>
      <c r="G206" s="0" t="n">
        <v>17.3</v>
      </c>
      <c r="I206" s="120" t="n">
        <f aca="false">(-((TAN(E206*PI()/180))/(TAN(($B$7+($B$14*(G206-$E$7)))*PI()/180))*($H$13+($B$15*(G206-$E$8)))+(TAN(E206*PI()/180))/(TAN(($B$7+($B$14*(G206-$E$7)))*PI()/180))*1/$B$16*($H$13+($B$15*(G206-$E$8)))-$B$13*1/$B$16*($H$13+($B$15*(G206-$E$8)))-($H$13+($B$15*(G206-$E$8)))+$B$13*($H$13+($B$15*(G206-$E$8))))+(WURZEL((POTENZ(((TAN(E206*PI()/180))/(TAN(($B$7+($B$14*(G206-$E$7)))*PI()/180))*($H$13+($B$15*(G206-$E$8)))+(TAN(E206*PI()/180))/(TAN(($B$7+($B$14*(G206-$E$7)))*PI()/180))*1/$B$16*($H$13+($B$15*(G206-$E$8)))-$B$13*1/$B$16*($H$13+($B$15*(G206-$E$8)))-($H$13+($B$15*(G206-$E$8)))+$B$13*($H$13+($B$15*(G206-$E$8)))),2))-4*((TAN(E206*PI()/180))/(TAN(($B$7+($B$14*(G206-$E$7)))*PI()/180))*1/$B$16*POTENZ(($H$13+($B$15*(G206-$E$8))),2))*((TAN(E206*PI()/180))/(TAN(($B$7+($B$14*(G206-$E$7)))*PI()/180))-1))))/(2*((TAN(E206*PI()/180))/(TAN(($B$7+($B$14*(G206-$E$7)))*PI()/180))*1/$B$16*POTENZ(($H$13+($B$15*(G206-$E$8))),2)))</f>
        <v>110.594120311748</v>
      </c>
      <c r="J206" s="121" t="n">
        <f aca="false">I206*20.9/100</f>
        <v>23.1141711451554</v>
      </c>
      <c r="K206" s="82" t="n">
        <f aca="false">($B$9-EXP(52.57-6690.9/(273.15+G206)-4.681*LN(273.15+G206)))*I206/100*0.2095</f>
        <v>230.119045709811</v>
      </c>
      <c r="L206" s="82" t="n">
        <f aca="false">K206/1.33322</f>
        <v>172.603955618586</v>
      </c>
      <c r="M206" s="120" t="n">
        <f aca="false">(($B$9-EXP(52.57-6690.9/(273.15+G206)-4.681*LN(273.15+G206)))/1013)*I206/100*0.2095*((49-1.335*G206+0.02759*POTENZ(G206,2)-0.0003235*POTENZ(G206,3)+0.000001614*POTENZ(G206,4))-($J$16*(5.516*10^-1-1.759*10^-2*G206+2.253*10^-4*POTENZ(G206,2)-2.654*10^-7*POTENZ(G206,3)+5.363*10^-8*POTENZ(G206,4))))*32/22.414</f>
        <v>8.74403922199493</v>
      </c>
      <c r="N206" s="120" t="n">
        <f aca="false">M206*31.25</f>
        <v>273.251225687341</v>
      </c>
    </row>
    <row collapsed="false" customFormat="false" customHeight="false" hidden="false" ht="12.75" outlineLevel="0" r="207">
      <c r="A207" s="119" t="n">
        <v>40402</v>
      </c>
      <c r="B207" s="0" t="s">
        <v>282</v>
      </c>
      <c r="C207" s="0" t="n">
        <v>31.029</v>
      </c>
      <c r="D207" s="0" t="n">
        <v>332.054</v>
      </c>
      <c r="E207" s="0" t="n">
        <v>27.63</v>
      </c>
      <c r="F207" s="0" t="n">
        <v>2751</v>
      </c>
      <c r="G207" s="0" t="n">
        <v>17.3</v>
      </c>
      <c r="I207" s="120" t="n">
        <f aca="false">(-((TAN(E207*PI()/180))/(TAN(($B$7+($B$14*(G207-$E$7)))*PI()/180))*($H$13+($B$15*(G207-$E$8)))+(TAN(E207*PI()/180))/(TAN(($B$7+($B$14*(G207-$E$7)))*PI()/180))*1/$B$16*($H$13+($B$15*(G207-$E$8)))-$B$13*1/$B$16*($H$13+($B$15*(G207-$E$8)))-($H$13+($B$15*(G207-$E$8)))+$B$13*($H$13+($B$15*(G207-$E$8))))+(WURZEL((POTENZ(((TAN(E207*PI()/180))/(TAN(($B$7+($B$14*(G207-$E$7)))*PI()/180))*($H$13+($B$15*(G207-$E$8)))+(TAN(E207*PI()/180))/(TAN(($B$7+($B$14*(G207-$E$7)))*PI()/180))*1/$B$16*($H$13+($B$15*(G207-$E$8)))-$B$13*1/$B$16*($H$13+($B$15*(G207-$E$8)))-($H$13+($B$15*(G207-$E$8)))+$B$13*($H$13+($B$15*(G207-$E$8)))),2))-4*((TAN(E207*PI()/180))/(TAN(($B$7+($B$14*(G207-$E$7)))*PI()/180))*1/$B$16*POTENZ(($H$13+($B$15*(G207-$E$8))),2))*((TAN(E207*PI()/180))/(TAN(($B$7+($B$14*(G207-$E$7)))*PI()/180))-1))))/(2*((TAN(E207*PI()/180))/(TAN(($B$7+($B$14*(G207-$E$7)))*PI()/180))*1/$B$16*POTENZ(($H$13+($B$15*(G207-$E$8))),2)))</f>
        <v>110.292366342026</v>
      </c>
      <c r="J207" s="121" t="n">
        <f aca="false">I207*20.9/100</f>
        <v>23.0511045654834</v>
      </c>
      <c r="K207" s="82" t="n">
        <f aca="false">($B$9-EXP(52.57-6690.9/(273.15+G207)-4.681*LN(273.15+G207)))*I207/100*0.2095</f>
        <v>229.491170237264</v>
      </c>
      <c r="L207" s="82" t="n">
        <f aca="false">K207/1.33322</f>
        <v>172.133008983712</v>
      </c>
      <c r="M207" s="120" t="n">
        <f aca="false">(($B$9-EXP(52.57-6690.9/(273.15+G207)-4.681*LN(273.15+G207)))/1013)*I207/100*0.2095*((49-1.335*G207+0.02759*POTENZ(G207,2)-0.0003235*POTENZ(G207,3)+0.000001614*POTENZ(G207,4))-($J$16*(5.516*10^-1-1.759*10^-2*G207+2.253*10^-4*POTENZ(G207,2)-2.654*10^-7*POTENZ(G207,3)+5.363*10^-8*POTENZ(G207,4))))*32/22.414</f>
        <v>8.72018127602811</v>
      </c>
      <c r="N207" s="120" t="n">
        <f aca="false">M207*31.25</f>
        <v>272.505664875878</v>
      </c>
    </row>
    <row collapsed="false" customFormat="false" customHeight="false" hidden="false" ht="12.75" outlineLevel="0" r="208">
      <c r="A208" s="119" t="n">
        <v>40402</v>
      </c>
      <c r="B208" s="0" t="s">
        <v>283</v>
      </c>
      <c r="C208" s="0" t="n">
        <v>31.196</v>
      </c>
      <c r="D208" s="0" t="n">
        <v>336.284</v>
      </c>
      <c r="E208" s="0" t="n">
        <v>27.45</v>
      </c>
      <c r="F208" s="0" t="n">
        <v>2741</v>
      </c>
      <c r="G208" s="0" t="n">
        <v>17.4</v>
      </c>
      <c r="I208" s="120" t="n">
        <f aca="false">(-((TAN(E208*PI()/180))/(TAN(($B$7+($B$14*(G208-$E$7)))*PI()/180))*($H$13+($B$15*(G208-$E$8)))+(TAN(E208*PI()/180))/(TAN(($B$7+($B$14*(G208-$E$7)))*PI()/180))*1/$B$16*($H$13+($B$15*(G208-$E$8)))-$B$13*1/$B$16*($H$13+($B$15*(G208-$E$8)))-($H$13+($B$15*(G208-$E$8)))+$B$13*($H$13+($B$15*(G208-$E$8))))+(WURZEL((POTENZ(((TAN(E208*PI()/180))/(TAN(($B$7+($B$14*(G208-$E$7)))*PI()/180))*($H$13+($B$15*(G208-$E$8)))+(TAN(E208*PI()/180))/(TAN(($B$7+($B$14*(G208-$E$7)))*PI()/180))*1/$B$16*($H$13+($B$15*(G208-$E$8)))-$B$13*1/$B$16*($H$13+($B$15*(G208-$E$8)))-($H$13+($B$15*(G208-$E$8)))+$B$13*($H$13+($B$15*(G208-$E$8)))),2))-4*((TAN(E208*PI()/180))/(TAN(($B$7+($B$14*(G208-$E$7)))*PI()/180))*1/$B$16*POTENZ(($H$13+($B$15*(G208-$E$8))),2))*((TAN(E208*PI()/180))/(TAN(($B$7+($B$14*(G208-$E$7)))*PI()/180))-1))))/(2*((TAN(E208*PI()/180))/(TAN(($B$7+($B$14*(G208-$E$7)))*PI()/180))*1/$B$16*POTENZ(($H$13+($B$15*(G208-$E$8))),2)))</f>
        <v>111.928749231205</v>
      </c>
      <c r="J208" s="121" t="n">
        <f aca="false">I208*20.9/100</f>
        <v>23.3931085893218</v>
      </c>
      <c r="K208" s="82" t="n">
        <f aca="false">($B$9-EXP(52.57-6690.9/(273.15+G208)-4.681*LN(273.15+G208)))*I208/100*0.2095</f>
        <v>232.866655196264</v>
      </c>
      <c r="L208" s="82" t="n">
        <f aca="false">K208/1.33322</f>
        <v>174.66483790842</v>
      </c>
      <c r="M208" s="120" t="n">
        <f aca="false">(($B$9-EXP(52.57-6690.9/(273.15+G208)-4.681*LN(273.15+G208)))/1013)*I208/100*0.2095*((49-1.335*G208+0.02759*POTENZ(G208,2)-0.0003235*POTENZ(G208,3)+0.000001614*POTENZ(G208,4))-($J$16*(5.516*10^-1-1.759*10^-2*G208+2.253*10^-4*POTENZ(G208,2)-2.654*10^-7*POTENZ(G208,3)+5.363*10^-8*POTENZ(G208,4))))*32/22.414</f>
        <v>8.83276867346293</v>
      </c>
      <c r="N208" s="120" t="n">
        <f aca="false">M208*31.25</f>
        <v>276.024021045716</v>
      </c>
    </row>
    <row collapsed="false" customFormat="false" customHeight="false" hidden="false" ht="12.75" outlineLevel="0" r="209">
      <c r="A209" s="119" t="n">
        <v>40402</v>
      </c>
      <c r="B209" s="0" t="s">
        <v>284</v>
      </c>
      <c r="C209" s="0" t="n">
        <v>31.363</v>
      </c>
      <c r="D209" s="0" t="n">
        <v>334.142</v>
      </c>
      <c r="E209" s="0" t="n">
        <v>27.52</v>
      </c>
      <c r="F209" s="0" t="n">
        <v>2740</v>
      </c>
      <c r="G209" s="0" t="n">
        <v>17.4</v>
      </c>
      <c r="I209" s="120" t="n">
        <f aca="false">(-((TAN(E209*PI()/180))/(TAN(($B$7+($B$14*(G209-$E$7)))*PI()/180))*($H$13+($B$15*(G209-$E$8)))+(TAN(E209*PI()/180))/(TAN(($B$7+($B$14*(G209-$E$7)))*PI()/180))*1/$B$16*($H$13+($B$15*(G209-$E$8)))-$B$13*1/$B$16*($H$13+($B$15*(G209-$E$8)))-($H$13+($B$15*(G209-$E$8)))+$B$13*($H$13+($B$15*(G209-$E$8))))+(SQRT((POWER(((TAN(E209*PI()/180))/(TAN(($B$7+($B$14*(G209-$E$7)))*PI()/180))*($H$13+($B$15*(G209-$E$8)))+(TAN(E209*PI()/180))/(TAN(($B$7+($B$14*(G209-$E$7)))*PI()/180))*1/$B$16*($H$13+($B$15*(G209-$E$8)))-$B$13*1/$B$16*($H$13+($B$15*(G209-$E$8)))-($H$13+($B$15*(G209-$E$8)))+$B$13*($H$13+($B$15*(G209-$E$8)))),2))-4*((TAN(E209*PI()/180))/(TAN(($B$7+($B$14*(G209-$E$7)))*PI()/180))*1/$B$16*POWER(($H$13+($B$15*(G209-$E$8))),2))*((TAN(E209*PI()/180))/(TAN(($B$7+($B$14*(G209-$E$7)))*PI()/180))-1))))/(2*((TAN(E209*PI()/180))/(TAN(($B$7+($B$14*(G209-$E$7)))*PI()/180))*1/$B$16*POWER(($H$13+($B$15*(G209-$E$8))),2)))</f>
        <v>111.215826659821</v>
      </c>
      <c r="J209" s="121" t="n">
        <f aca="false">I209*20.9/100</f>
        <v>23.2441077719025</v>
      </c>
      <c r="K209" s="82" t="n">
        <f aca="false">($B$9-EXP(52.57-6690.9/(273.15+G209)-4.681*LN(273.15+G209)))*I209/100*0.2095</f>
        <v>231.38342684115</v>
      </c>
      <c r="L209" s="82" t="n">
        <f aca="false">K209/1.33322</f>
        <v>173.552322078239</v>
      </c>
      <c r="M209" s="120" t="n">
        <f aca="false">(($B$9-EXP(52.57-6690.9/(273.15+G209)-4.681*LN(273.15+G209)))/1013)*I209/100*0.2095*((49-1.335*G209+0.02759*POWER(G209,2)-0.0003235*POWER(G209,3)+0.000001614*POWER(G209,4))-($J$16*(5.516*10^-1-1.759*10^-2*G209+2.253*10^-4*POWER(G209,2)-2.654*10^-7*POWER(G209,3)+5.363*10^-8*POWER(G209,4))))*32/22.414</f>
        <v>8.77650895289625</v>
      </c>
      <c r="N209" s="120" t="n">
        <f aca="false">M209*31.25</f>
        <v>274.265904778008</v>
      </c>
    </row>
    <row collapsed="false" customFormat="false" customHeight="false" hidden="false" ht="12.75" outlineLevel="0" r="210">
      <c r="A210" s="119" t="n">
        <v>40402</v>
      </c>
      <c r="B210" s="0" t="s">
        <v>285</v>
      </c>
      <c r="C210" s="0" t="n">
        <v>31.53</v>
      </c>
      <c r="D210" s="0" t="n">
        <v>335.364</v>
      </c>
      <c r="E210" s="0" t="n">
        <v>27.48</v>
      </c>
      <c r="F210" s="0" t="n">
        <v>2744</v>
      </c>
      <c r="G210" s="0" t="n">
        <v>17.4</v>
      </c>
      <c r="I210" s="120" t="n">
        <f aca="false">(-((TAN(E210*PI()/180))/(TAN(($B$7+($B$14*(G210-$E$7)))*PI()/180))*($H$13+($B$15*(G210-$E$8)))+(TAN(E210*PI()/180))/(TAN(($B$7+($B$14*(G210-$E$7)))*PI()/180))*1/$B$16*($H$13+($B$15*(G210-$E$8)))-$B$13*1/$B$16*($H$13+($B$15*(G210-$E$8)))-($H$13+($B$15*(G210-$E$8)))+$B$13*($H$13+($B$15*(G210-$E$8))))+(SQRT((POWER(((TAN(E210*PI()/180))/(TAN(($B$7+($B$14*(G210-$E$7)))*PI()/180))*($H$13+($B$15*(G210-$E$8)))+(TAN(E210*PI()/180))/(TAN(($B$7+($B$14*(G210-$E$7)))*PI()/180))*1/$B$16*($H$13+($B$15*(G210-$E$8)))-$B$13*1/$B$16*($H$13+($B$15*(G210-$E$8)))-($H$13+($B$15*(G210-$E$8)))+$B$13*($H$13+($B$15*(G210-$E$8)))),2))-4*((TAN(E210*PI()/180))/(TAN(($B$7+($B$14*(G210-$E$7)))*PI()/180))*1/$B$16*POWER(($H$13+($B$15*(G210-$E$8))),2))*((TAN(E210*PI()/180))/(TAN(($B$7+($B$14*(G210-$E$7)))*PI()/180))-1))))/(2*((TAN(E210*PI()/180))/(TAN(($B$7+($B$14*(G210-$E$7)))*PI()/180))*1/$B$16*POWER(($H$13+($B$15*(G210-$E$8))),2)))</f>
        <v>111.622546874776</v>
      </c>
      <c r="J210" s="121" t="n">
        <f aca="false">I210*20.9/100</f>
        <v>23.3291122968281</v>
      </c>
      <c r="K210" s="82" t="n">
        <f aca="false">($B$9-EXP(52.57-6690.9/(273.15+G210)-4.681*LN(273.15+G210)))*I210/100*0.2095</f>
        <v>232.229604223706</v>
      </c>
      <c r="L210" s="82" t="n">
        <f aca="false">K210/1.33322</f>
        <v>174.18700906355</v>
      </c>
      <c r="M210" s="120" t="n">
        <f aca="false">(($B$9-EXP(52.57-6690.9/(273.15+G210)-4.681*LN(273.15+G210)))/1013)*I210/100*0.2095*((49-1.335*G210+0.02759*POWER(G210,2)-0.0003235*POWER(G210,3)+0.000001614*POWER(G210,4))-($J$16*(5.516*10^-1-1.759*10^-2*G210+2.253*10^-4*POWER(G210,2)-2.654*10^-7*POWER(G210,3)+5.363*10^-8*POWER(G210,4))))*32/22.414</f>
        <v>8.80860495681118</v>
      </c>
      <c r="N210" s="120" t="n">
        <f aca="false">M210*31.25</f>
        <v>275.268904900349</v>
      </c>
    </row>
    <row collapsed="false" customFormat="false" customHeight="false" hidden="false" ht="12.75" outlineLevel="0" r="211">
      <c r="A211" s="119" t="n">
        <v>40402</v>
      </c>
      <c r="B211" s="0" t="s">
        <v>286</v>
      </c>
      <c r="C211" s="0" t="n">
        <v>31.697</v>
      </c>
      <c r="D211" s="0" t="n">
        <v>334.142</v>
      </c>
      <c r="E211" s="0" t="n">
        <v>27.52</v>
      </c>
      <c r="F211" s="0" t="n">
        <v>2739</v>
      </c>
      <c r="G211" s="0" t="n">
        <v>17.4</v>
      </c>
      <c r="I211" s="120" t="n">
        <f aca="false">(-((TAN(E211*PI()/180))/(TAN(($B$7+($B$14*(G211-$E$7)))*PI()/180))*($H$13+($B$15*(G211-$E$8)))+(TAN(E211*PI()/180))/(TAN(($B$7+($B$14*(G211-$E$7)))*PI()/180))*1/$B$16*($H$13+($B$15*(G211-$E$8)))-$B$13*1/$B$16*($H$13+($B$15*(G211-$E$8)))-($H$13+($B$15*(G211-$E$8)))+$B$13*($H$13+($B$15*(G211-$E$8))))+(WURZEL((POTENZ(((TAN(E211*PI()/180))/(TAN(($B$7+($B$14*(G211-$E$7)))*PI()/180))*($H$13+($B$15*(G211-$E$8)))+(TAN(E211*PI()/180))/(TAN(($B$7+($B$14*(G211-$E$7)))*PI()/180))*1/$B$16*($H$13+($B$15*(G211-$E$8)))-$B$13*1/$B$16*($H$13+($B$15*(G211-$E$8)))-($H$13+($B$15*(G211-$E$8)))+$B$13*($H$13+($B$15*(G211-$E$8)))),2))-4*((TAN(E211*PI()/180))/(TAN(($B$7+($B$14*(G211-$E$7)))*PI()/180))*1/$B$16*POTENZ(($H$13+($B$15*(G211-$E$8))),2))*((TAN(E211*PI()/180))/(TAN(($B$7+($B$14*(G211-$E$7)))*PI()/180))-1))))/(2*((TAN(E211*PI()/180))/(TAN(($B$7+($B$14*(G211-$E$7)))*PI()/180))*1/$B$16*POTENZ(($H$13+($B$15*(G211-$E$8))),2)))</f>
        <v>111.215826659821</v>
      </c>
      <c r="J211" s="121" t="n">
        <f aca="false">I211*20.9/100</f>
        <v>23.2441077719025</v>
      </c>
      <c r="K211" s="82" t="n">
        <f aca="false">($B$9-EXP(52.57-6690.9/(273.15+G211)-4.681*LN(273.15+G211)))*I211/100*0.2095</f>
        <v>231.38342684115</v>
      </c>
      <c r="L211" s="82" t="n">
        <f aca="false">K211/1.33322</f>
        <v>173.552322078239</v>
      </c>
      <c r="M211" s="120" t="n">
        <f aca="false">(($B$9-EXP(52.57-6690.9/(273.15+G211)-4.681*LN(273.15+G211)))/1013)*I211/100*0.2095*((49-1.335*G211+0.02759*POTENZ(G211,2)-0.0003235*POTENZ(G211,3)+0.000001614*POTENZ(G211,4))-($J$16*(5.516*10^-1-1.759*10^-2*G211+2.253*10^-4*POTENZ(G211,2)-2.654*10^-7*POTENZ(G211,3)+5.363*10^-8*POTENZ(G211,4))))*32/22.414</f>
        <v>8.77650895289625</v>
      </c>
      <c r="N211" s="120" t="n">
        <f aca="false">M211*31.25</f>
        <v>274.265904778008</v>
      </c>
    </row>
    <row collapsed="false" customFormat="false" customHeight="false" hidden="false" ht="12.75" outlineLevel="0" r="212">
      <c r="A212" s="119" t="n">
        <v>40402</v>
      </c>
      <c r="B212" s="0" t="s">
        <v>287</v>
      </c>
      <c r="C212" s="0" t="n">
        <v>31.863</v>
      </c>
      <c r="D212" s="0" t="n">
        <v>336.591</v>
      </c>
      <c r="E212" s="0" t="n">
        <v>27.44</v>
      </c>
      <c r="F212" s="0" t="n">
        <v>2738</v>
      </c>
      <c r="G212" s="0" t="n">
        <v>17.4</v>
      </c>
      <c r="I212" s="120" t="n">
        <f aca="false">(-((TAN(E212*PI()/180))/(TAN(($B$7+($B$14*(G212-$E$7)))*PI()/180))*($H$13+($B$15*(G212-$E$8)))+(TAN(E212*PI()/180))/(TAN(($B$7+($B$14*(G212-$E$7)))*PI()/180))*1/$B$16*($H$13+($B$15*(G212-$E$8)))-$B$13*1/$B$16*($H$13+($B$15*(G212-$E$8)))-($H$13+($B$15*(G212-$E$8)))+$B$13*($H$13+($B$15*(G212-$E$8))))+(WURZEL((POTENZ(((TAN(E212*PI()/180))/(TAN(($B$7+($B$14*(G212-$E$7)))*PI()/180))*($H$13+($B$15*(G212-$E$8)))+(TAN(E212*PI()/180))/(TAN(($B$7+($B$14*(G212-$E$7)))*PI()/180))*1/$B$16*($H$13+($B$15*(G212-$E$8)))-$B$13*1/$B$16*($H$13+($B$15*(G212-$E$8)))-($H$13+($B$15*(G212-$E$8)))+$B$13*($H$13+($B$15*(G212-$E$8)))),2))-4*((TAN(E212*PI()/180))/(TAN(($B$7+($B$14*(G212-$E$7)))*PI()/180))*1/$B$16*POTENZ(($H$13+($B$15*(G212-$E$8))),2))*((TAN(E212*PI()/180))/(TAN(($B$7+($B$14*(G212-$E$7)))*PI()/180))-1))))/(2*((TAN(E212*PI()/180))/(TAN(($B$7+($B$14*(G212-$E$7)))*PI()/180))*1/$B$16*POTENZ(($H$13+($B$15*(G212-$E$8))),2)))</f>
        <v>112.03103888498</v>
      </c>
      <c r="J212" s="121" t="n">
        <f aca="false">I212*20.9/100</f>
        <v>23.4144871269609</v>
      </c>
      <c r="K212" s="82" t="n">
        <f aca="false">($B$9-EXP(52.57-6690.9/(273.15+G212)-4.681*LN(273.15+G212)))*I212/100*0.2095</f>
        <v>233.079467808748</v>
      </c>
      <c r="L212" s="82" t="n">
        <f aca="false">K212/1.33322</f>
        <v>174.82446093574</v>
      </c>
      <c r="M212" s="120" t="n">
        <f aca="false">(($B$9-EXP(52.57-6690.9/(273.15+G212)-4.681*LN(273.15+G212)))/1013)*I212/100*0.2095*((49-1.335*G212+0.02759*POTENZ(G212,2)-0.0003235*POTENZ(G212,3)+0.000001614*POTENZ(G212,4))-($J$16*(5.516*10^-1-1.759*10^-2*G212+2.253*10^-4*POTENZ(G212,2)-2.654*10^-7*POTENZ(G212,3)+5.363*10^-8*POTENZ(G212,4))))*32/22.414</f>
        <v>8.8408407805462</v>
      </c>
      <c r="N212" s="120" t="n">
        <f aca="false">M212*31.25</f>
        <v>276.276274392069</v>
      </c>
    </row>
    <row collapsed="false" customFormat="false" customHeight="false" hidden="false" ht="12.75" outlineLevel="0" r="213">
      <c r="A213" s="119" t="n">
        <v>40402</v>
      </c>
      <c r="B213" s="0" t="s">
        <v>288</v>
      </c>
      <c r="C213" s="0" t="n">
        <v>32.03</v>
      </c>
      <c r="D213" s="0" t="n">
        <v>338.752</v>
      </c>
      <c r="E213" s="0" t="n">
        <v>27.37</v>
      </c>
      <c r="F213" s="0" t="n">
        <v>2730</v>
      </c>
      <c r="G213" s="0" t="n">
        <v>17.4</v>
      </c>
      <c r="I213" s="120" t="n">
        <f aca="false">(-((TAN(E213*PI()/180))/(TAN(($B$7+($B$14*(G213-$E$7)))*PI()/180))*($H$13+($B$15*(G213-$E$8)))+(TAN(E213*PI()/180))/(TAN(($B$7+($B$14*(G213-$E$7)))*PI()/180))*1/$B$16*($H$13+($B$15*(G213-$E$8)))-$B$13*1/$B$16*($H$13+($B$15*(G213-$E$8)))-($H$13+($B$15*(G213-$E$8)))+$B$13*($H$13+($B$15*(G213-$E$8))))+(WURZEL((POTENZ(((TAN(E213*PI()/180))/(TAN(($B$7+($B$14*(G213-$E$7)))*PI()/180))*($H$13+($B$15*(G213-$E$8)))+(TAN(E213*PI()/180))/(TAN(($B$7+($B$14*(G213-$E$7)))*PI()/180))*1/$B$16*($H$13+($B$15*(G213-$E$8)))-$B$13*1/$B$16*($H$13+($B$15*(G213-$E$8)))-($H$13+($B$15*(G213-$E$8)))+$B$13*($H$13+($B$15*(G213-$E$8)))),2))-4*((TAN(E213*PI()/180))/(TAN(($B$7+($B$14*(G213-$E$7)))*PI()/180))*1/$B$16*POTENZ(($H$13+($B$15*(G213-$E$8))),2))*((TAN(E213*PI()/180))/(TAN(($B$7+($B$14*(G213-$E$7)))*PI()/180))-1))))/(2*((TAN(E213*PI()/180))/(TAN(($B$7+($B$14*(G213-$E$7)))*PI()/180))*1/$B$16*POTENZ(($H$13+($B$15*(G213-$E$8))),2)))</f>
        <v>112.750193378845</v>
      </c>
      <c r="J213" s="121" t="n">
        <f aca="false">I213*20.9/100</f>
        <v>23.5647904161786</v>
      </c>
      <c r="K213" s="82" t="n">
        <f aca="false">($B$9-EXP(52.57-6690.9/(273.15+G213)-4.681*LN(273.15+G213)))*I213/100*0.2095</f>
        <v>234.575661616915</v>
      </c>
      <c r="L213" s="82" t="n">
        <f aca="false">K213/1.33322</f>
        <v>175.946701682329</v>
      </c>
      <c r="M213" s="120" t="n">
        <f aca="false">(($B$9-EXP(52.57-6690.9/(273.15+G213)-4.681*LN(273.15+G213)))/1013)*I213/100*0.2095*((49-1.335*G213+0.02759*POTENZ(G213,2)-0.0003235*POTENZ(G213,3)+0.000001614*POTENZ(G213,4))-($J$16*(5.516*10^-1-1.759*10^-2*G213+2.253*10^-4*POTENZ(G213,2)-2.654*10^-7*POTENZ(G213,3)+5.363*10^-8*POTENZ(G213,4))))*32/22.414</f>
        <v>8.89759228834395</v>
      </c>
      <c r="N213" s="120" t="n">
        <f aca="false">M213*31.25</f>
        <v>278.049759010748</v>
      </c>
    </row>
    <row collapsed="false" customFormat="false" customHeight="false" hidden="false" ht="12.75" outlineLevel="0" r="214">
      <c r="A214" s="119" t="n">
        <v>40402</v>
      </c>
      <c r="B214" s="0" t="s">
        <v>289</v>
      </c>
      <c r="C214" s="0" t="n">
        <v>32.198</v>
      </c>
      <c r="D214" s="0" t="n">
        <v>337.207</v>
      </c>
      <c r="E214" s="0" t="n">
        <v>27.42</v>
      </c>
      <c r="F214" s="0" t="n">
        <v>2732</v>
      </c>
      <c r="G214" s="0" t="n">
        <v>17.4</v>
      </c>
      <c r="I214" s="120" t="n">
        <f aca="false">(-((TAN(E214*PI()/180))/(TAN(($B$7+($B$14*(G214-$E$7)))*PI()/180))*($H$13+($B$15*(G214-$E$8)))+(TAN(E214*PI()/180))/(TAN(($B$7+($B$14*(G214-$E$7)))*PI()/180))*1/$B$16*($H$13+($B$15*(G214-$E$8)))-$B$13*1/$B$16*($H$13+($B$15*(G214-$E$8)))-($H$13+($B$15*(G214-$E$8)))+$B$13*($H$13+($B$15*(G214-$E$8))))+(WURZEL((POTENZ(((TAN(E214*PI()/180))/(TAN(($B$7+($B$14*(G214-$E$7)))*PI()/180))*($H$13+($B$15*(G214-$E$8)))+(TAN(E214*PI()/180))/(TAN(($B$7+($B$14*(G214-$E$7)))*PI()/180))*1/$B$16*($H$13+($B$15*(G214-$E$8)))-$B$13*1/$B$16*($H$13+($B$15*(G214-$E$8)))-($H$13+($B$15*(G214-$E$8)))+$B$13*($H$13+($B$15*(G214-$E$8)))),2))-4*((TAN(E214*PI()/180))/(TAN(($B$7+($B$14*(G214-$E$7)))*PI()/180))*1/$B$16*POTENZ(($H$13+($B$15*(G214-$E$8))),2))*((TAN(E214*PI()/180))/(TAN(($B$7+($B$14*(G214-$E$7)))*PI()/180))-1))))/(2*((TAN(E214*PI()/180))/(TAN(($B$7+($B$14*(G214-$E$7)))*PI()/180))*1/$B$16*POTENZ(($H$13+($B$15*(G214-$E$8))),2)))</f>
        <v>112.235952433705</v>
      </c>
      <c r="J214" s="121" t="n">
        <f aca="false">I214*20.9/100</f>
        <v>23.4573140586443</v>
      </c>
      <c r="K214" s="82" t="n">
        <f aca="false">($B$9-EXP(52.57-6690.9/(273.15+G214)-4.681*LN(273.15+G214)))*I214/100*0.2095</f>
        <v>233.505788419168</v>
      </c>
      <c r="L214" s="82" t="n">
        <f aca="false">K214/1.33322</f>
        <v>175.144228573805</v>
      </c>
      <c r="M214" s="120" t="n">
        <f aca="false">(($B$9-EXP(52.57-6690.9/(273.15+G214)-4.681*LN(273.15+G214)))/1013)*I214/100*0.2095*((49-1.335*G214+0.02759*POTENZ(G214,2)-0.0003235*POTENZ(G214,3)+0.000001614*POTENZ(G214,4))-($J$16*(5.516*10^-1-1.759*10^-2*G214+2.253*10^-4*POTENZ(G214,2)-2.654*10^-7*POTENZ(G214,3)+5.363*10^-8*POTENZ(G214,4))))*32/22.414</f>
        <v>8.85701137109039</v>
      </c>
      <c r="N214" s="120" t="n">
        <f aca="false">M214*31.25</f>
        <v>276.781605346575</v>
      </c>
    </row>
    <row collapsed="false" customFormat="false" customHeight="false" hidden="false" ht="12.75" outlineLevel="0" r="215">
      <c r="A215" s="119" t="n">
        <v>40402</v>
      </c>
      <c r="B215" s="0" t="s">
        <v>290</v>
      </c>
      <c r="C215" s="0" t="n">
        <v>32.364</v>
      </c>
      <c r="D215" s="0" t="n">
        <v>335.977</v>
      </c>
      <c r="E215" s="0" t="n">
        <v>27.46</v>
      </c>
      <c r="F215" s="0" t="n">
        <v>2723</v>
      </c>
      <c r="G215" s="0" t="n">
        <v>17.4</v>
      </c>
      <c r="I215" s="120" t="n">
        <f aca="false">(-((TAN(E215*PI()/180))/(TAN(($B$7+($B$14*(G215-$E$7)))*PI()/180))*($H$13+($B$15*(G215-$E$8)))+(TAN(E215*PI()/180))/(TAN(($B$7+($B$14*(G215-$E$7)))*PI()/180))*1/$B$16*($H$13+($B$15*(G215-$E$8)))-$B$13*1/$B$16*($H$13+($B$15*(G215-$E$8)))-($H$13+($B$15*(G215-$E$8)))+$B$13*($H$13+($B$15*(G215-$E$8))))+(WURZEL((POTENZ(((TAN(E215*PI()/180))/(TAN(($B$7+($B$14*(G215-$E$7)))*PI()/180))*($H$13+($B$15*(G215-$E$8)))+(TAN(E215*PI()/180))/(TAN(($B$7+($B$14*(G215-$E$7)))*PI()/180))*1/$B$16*($H$13+($B$15*(G215-$E$8)))-$B$13*1/$B$16*($H$13+($B$15*(G215-$E$8)))-($H$13+($B$15*(G215-$E$8)))+$B$13*($H$13+($B$15*(G215-$E$8)))),2))-4*((TAN(E215*PI()/180))/(TAN(($B$7+($B$14*(G215-$E$7)))*PI()/180))*1/$B$16*POTENZ(($H$13+($B$15*(G215-$E$8))),2))*((TAN(E215*PI()/180))/(TAN(($B$7+($B$14*(G215-$E$7)))*PI()/180))-1))))/(2*((TAN(E215*PI()/180))/(TAN(($B$7+($B$14*(G215-$E$7)))*PI()/180))*1/$B$16*POTENZ(($H$13+($B$15*(G215-$E$8))),2)))</f>
        <v>111.826570782382</v>
      </c>
      <c r="J215" s="121" t="n">
        <f aca="false">I215*20.9/100</f>
        <v>23.3717532935179</v>
      </c>
      <c r="K215" s="82" t="n">
        <f aca="false">($B$9-EXP(52.57-6690.9/(273.15+G215)-4.681*LN(273.15+G215)))*I215/100*0.2095</f>
        <v>232.654073944585</v>
      </c>
      <c r="L215" s="82" t="n">
        <f aca="false">K215/1.33322</f>
        <v>174.505388416454</v>
      </c>
      <c r="M215" s="120" t="n">
        <f aca="false">(($B$9-EXP(52.57-6690.9/(273.15+G215)-4.681*LN(273.15+G215)))/1013)*I215/100*0.2095*((49-1.335*G215+0.02759*POTENZ(G215,2)-0.0003235*POTENZ(G215,3)+0.000001614*POTENZ(G215,4))-($J$16*(5.516*10^-1-1.759*10^-2*G215+2.253*10^-4*POTENZ(G215,2)-2.654*10^-7*POTENZ(G215,3)+5.363*10^-8*POTENZ(G215,4))))*32/22.414</f>
        <v>8.82470534203056</v>
      </c>
      <c r="N215" s="120" t="n">
        <f aca="false">M215*31.25</f>
        <v>275.772041938455</v>
      </c>
    </row>
    <row collapsed="false" customFormat="false" customHeight="false" hidden="false" ht="12.75" outlineLevel="0" r="216">
      <c r="A216" s="119" t="n">
        <v>40402</v>
      </c>
      <c r="B216" s="0" t="s">
        <v>291</v>
      </c>
      <c r="C216" s="0" t="n">
        <v>32.531</v>
      </c>
      <c r="D216" s="0" t="n">
        <v>338.133</v>
      </c>
      <c r="E216" s="0" t="n">
        <v>27.39</v>
      </c>
      <c r="F216" s="0" t="n">
        <v>2718</v>
      </c>
      <c r="G216" s="0" t="n">
        <v>17.4</v>
      </c>
      <c r="I216" s="120" t="n">
        <f aca="false">(-((TAN(E216*PI()/180))/(TAN(($B$7+($B$14*(G216-$E$7)))*PI()/180))*($H$13+($B$15*(G216-$E$8)))+(TAN(E216*PI()/180))/(TAN(($B$7+($B$14*(G216-$E$7)))*PI()/180))*1/$B$16*($H$13+($B$15*(G216-$E$8)))-$B$13*1/$B$16*($H$13+($B$15*(G216-$E$8)))-($H$13+($B$15*(G216-$E$8)))+$B$13*($H$13+($B$15*(G216-$E$8))))+(WURZEL((POTENZ(((TAN(E216*PI()/180))/(TAN(($B$7+($B$14*(G216-$E$7)))*PI()/180))*($H$13+($B$15*(G216-$E$8)))+(TAN(E216*PI()/180))/(TAN(($B$7+($B$14*(G216-$E$7)))*PI()/180))*1/$B$16*($H$13+($B$15*(G216-$E$8)))-$B$13*1/$B$16*($H$13+($B$15*(G216-$E$8)))-($H$13+($B$15*(G216-$E$8)))+$B$13*($H$13+($B$15*(G216-$E$8)))),2))-4*((TAN(E216*PI()/180))/(TAN(($B$7+($B$14*(G216-$E$7)))*PI()/180))*1/$B$16*POTENZ(($H$13+($B$15*(G216-$E$8))),2))*((TAN(E216*PI()/180))/(TAN(($B$7+($B$14*(G216-$E$7)))*PI()/180))-1))))/(2*((TAN(E216*PI()/180))/(TAN(($B$7+($B$14*(G216-$E$7)))*PI()/180))*1/$B$16*POTENZ(($H$13+($B$15*(G216-$E$8))),2)))</f>
        <v>112.544160714935</v>
      </c>
      <c r="J216" s="121" t="n">
        <f aca="false">I216*20.9/100</f>
        <v>23.5217295894214</v>
      </c>
      <c r="K216" s="82" t="n">
        <f aca="false">($B$9-EXP(52.57-6690.9/(273.15+G216)-4.681*LN(273.15+G216)))*I216/100*0.2095</f>
        <v>234.147012698424</v>
      </c>
      <c r="L216" s="82" t="n">
        <f aca="false">K216/1.33322</f>
        <v>175.62518766477</v>
      </c>
      <c r="M216" s="120" t="n">
        <f aca="false">(($B$9-EXP(52.57-6690.9/(273.15+G216)-4.681*LN(273.15+G216)))/1013)*I216/100*0.2095*((49-1.335*G216+0.02759*POTENZ(G216,2)-0.0003235*POTENZ(G216,3)+0.000001614*POTENZ(G216,4))-($J$16*(5.516*10^-1-1.759*10^-2*G216+2.253*10^-4*POTENZ(G216,2)-2.654*10^-7*POTENZ(G216,3)+5.363*10^-8*POTENZ(G216,4))))*32/22.414</f>
        <v>8.88133338371045</v>
      </c>
      <c r="N216" s="120" t="n">
        <f aca="false">M216*31.25</f>
        <v>277.541668240952</v>
      </c>
    </row>
    <row collapsed="false" customFormat="false" customHeight="false" hidden="false" ht="12.75" outlineLevel="0" r="217">
      <c r="A217" s="119" t="n">
        <v>40402</v>
      </c>
      <c r="B217" s="0" t="s">
        <v>292</v>
      </c>
      <c r="C217" s="0" t="n">
        <v>32.698</v>
      </c>
      <c r="D217" s="0" t="n">
        <v>340.617</v>
      </c>
      <c r="E217" s="0" t="n">
        <v>27.31</v>
      </c>
      <c r="F217" s="0" t="n">
        <v>2720</v>
      </c>
      <c r="G217" s="0" t="n">
        <v>17.4</v>
      </c>
      <c r="I217" s="120" t="n">
        <f aca="false">(-((TAN(E217*PI()/180))/(TAN(($B$7+($B$14*(G217-$E$7)))*PI()/180))*($H$13+($B$15*(G217-$E$8)))+(TAN(E217*PI()/180))/(TAN(($B$7+($B$14*(G217-$E$7)))*PI()/180))*1/$B$16*($H$13+($B$15*(G217-$E$8)))-$B$13*1/$B$16*($H$13+($B$15*(G217-$E$8)))-($H$13+($B$15*(G217-$E$8)))+$B$13*($H$13+($B$15*(G217-$E$8))))+(WURZEL((POTENZ(((TAN(E217*PI()/180))/(TAN(($B$7+($B$14*(G217-$E$7)))*PI()/180))*($H$13+($B$15*(G217-$E$8)))+(TAN(E217*PI()/180))/(TAN(($B$7+($B$14*(G217-$E$7)))*PI()/180))*1/$B$16*($H$13+($B$15*(G217-$E$8)))-$B$13*1/$B$16*($H$13+($B$15*(G217-$E$8)))-($H$13+($B$15*(G217-$E$8)))+$B$13*($H$13+($B$15*(G217-$E$8)))),2))-4*((TAN(E217*PI()/180))/(TAN(($B$7+($B$14*(G217-$E$7)))*PI()/180))*1/$B$16*POTENZ(($H$13+($B$15*(G217-$E$8))),2))*((TAN(E217*PI()/180))/(TAN(($B$7+($B$14*(G217-$E$7)))*PI()/180))-1))))/(2*((TAN(E217*PI()/180))/(TAN(($B$7+($B$14*(G217-$E$7)))*PI()/180))*1/$B$16*POTENZ(($H$13+($B$15*(G217-$E$8))),2)))</f>
        <v>113.370995590426</v>
      </c>
      <c r="J217" s="121" t="n">
        <f aca="false">I217*20.9/100</f>
        <v>23.694538078399</v>
      </c>
      <c r="K217" s="82" t="n">
        <f aca="false">($B$9-EXP(52.57-6690.9/(273.15+G217)-4.681*LN(273.15+G217)))*I217/100*0.2095</f>
        <v>235.867234475025</v>
      </c>
      <c r="L217" s="82" t="n">
        <f aca="false">K217/1.33322</f>
        <v>176.915463670681</v>
      </c>
      <c r="M217" s="120" t="n">
        <f aca="false">(($B$9-EXP(52.57-6690.9/(273.15+G217)-4.681*LN(273.15+G217)))/1013)*I217/100*0.2095*((49-1.335*G217+0.02759*POTENZ(G217,2)-0.0003235*POTENZ(G217,3)+0.000001614*POTENZ(G217,4))-($J$16*(5.516*10^-1-1.759*10^-2*G217+2.253*10^-4*POTENZ(G217,2)-2.654*10^-7*POTENZ(G217,3)+5.363*10^-8*POTENZ(G217,4))))*32/22.414</f>
        <v>8.946582403614</v>
      </c>
      <c r="N217" s="120" t="n">
        <f aca="false">M217*31.25</f>
        <v>279.580700112937</v>
      </c>
    </row>
    <row collapsed="false" customFormat="false" customHeight="false" hidden="false" ht="12.75" outlineLevel="0" r="218">
      <c r="A218" s="119" t="n">
        <v>40402</v>
      </c>
      <c r="B218" s="0" t="s">
        <v>293</v>
      </c>
      <c r="C218" s="0" t="n">
        <v>32.865</v>
      </c>
      <c r="D218" s="0" t="n">
        <v>339.683</v>
      </c>
      <c r="E218" s="0" t="n">
        <v>27.34</v>
      </c>
      <c r="F218" s="0" t="n">
        <v>2719</v>
      </c>
      <c r="G218" s="0" t="n">
        <v>17.4</v>
      </c>
      <c r="I218" s="120" t="n">
        <f aca="false">(-((TAN(E218*PI()/180))/(TAN(($B$7+($B$14*(G218-$E$7)))*PI()/180))*($H$13+($B$15*(G218-$E$8)))+(TAN(E218*PI()/180))/(TAN(($B$7+($B$14*(G218-$E$7)))*PI()/180))*1/$B$16*($H$13+($B$15*(G218-$E$8)))-$B$13*1/$B$16*($H$13+($B$15*(G218-$E$8)))-($H$13+($B$15*(G218-$E$8)))+$B$13*($H$13+($B$15*(G218-$E$8))))+(WURZEL((POTENZ(((TAN(E218*PI()/180))/(TAN(($B$7+($B$14*(G218-$E$7)))*PI()/180))*($H$13+($B$15*(G218-$E$8)))+(TAN(E218*PI()/180))/(TAN(($B$7+($B$14*(G218-$E$7)))*PI()/180))*1/$B$16*($H$13+($B$15*(G218-$E$8)))-$B$13*1/$B$16*($H$13+($B$15*(G218-$E$8)))-($H$13+($B$15*(G218-$E$8)))+$B$13*($H$13+($B$15*(G218-$E$8)))),2))-4*((TAN(E218*PI()/180))/(TAN(($B$7+($B$14*(G218-$E$7)))*PI()/180))*1/$B$16*POTENZ(($H$13+($B$15*(G218-$E$8))),2))*((TAN(E218*PI()/180))/(TAN(($B$7+($B$14*(G218-$E$7)))*PI()/180))-1))))/(2*((TAN(E218*PI()/180))/(TAN(($B$7+($B$14*(G218-$E$7)))*PI()/180))*1/$B$16*POTENZ(($H$13+($B$15*(G218-$E$8))),2)))</f>
        <v>113.060086252162</v>
      </c>
      <c r="J218" s="121" t="n">
        <f aca="false">I218*20.9/100</f>
        <v>23.6295580267019</v>
      </c>
      <c r="K218" s="82" t="n">
        <f aca="false">($B$9-EXP(52.57-6690.9/(273.15+G218)-4.681*LN(273.15+G218)))*I218/100*0.2095</f>
        <v>235.220390673338</v>
      </c>
      <c r="L218" s="82" t="n">
        <f aca="false">K218/1.33322</f>
        <v>176.430289579618</v>
      </c>
      <c r="M218" s="120" t="n">
        <f aca="false">(($B$9-EXP(52.57-6690.9/(273.15+G218)-4.681*LN(273.15+G218)))/1013)*I218/100*0.2095*((49-1.335*G218+0.02759*POTENZ(G218,2)-0.0003235*POTENZ(G218,3)+0.000001614*POTENZ(G218,4))-($J$16*(5.516*10^-1-1.759*10^-2*G218+2.253*10^-4*POTENZ(G218,2)-2.654*10^-7*POTENZ(G218,3)+5.363*10^-8*POTENZ(G218,4))))*32/22.414</f>
        <v>8.92204723921552</v>
      </c>
      <c r="N218" s="120" t="n">
        <f aca="false">M218*31.25</f>
        <v>278.813976225485</v>
      </c>
    </row>
    <row collapsed="false" customFormat="false" customHeight="false" hidden="false" ht="12.75" outlineLevel="0" r="219">
      <c r="A219" s="119" t="n">
        <v>40402</v>
      </c>
      <c r="B219" s="0" t="s">
        <v>294</v>
      </c>
      <c r="C219" s="0" t="n">
        <v>33.032</v>
      </c>
      <c r="D219" s="0" t="n">
        <v>338.752</v>
      </c>
      <c r="E219" s="0" t="n">
        <v>27.37</v>
      </c>
      <c r="F219" s="0" t="n">
        <v>2715</v>
      </c>
      <c r="G219" s="0" t="n">
        <v>17.4</v>
      </c>
      <c r="I219" s="120" t="n">
        <f aca="false">(-((TAN(E219*PI()/180))/(TAN(($B$7+($B$14*(G219-$E$7)))*PI()/180))*($H$13+($B$15*(G219-$E$8)))+(TAN(E219*PI()/180))/(TAN(($B$7+($B$14*(G219-$E$7)))*PI()/180))*1/$B$16*($H$13+($B$15*(G219-$E$8)))-$B$13*1/$B$16*($H$13+($B$15*(G219-$E$8)))-($H$13+($B$15*(G219-$E$8)))+$B$13*($H$13+($B$15*(G219-$E$8))))+(WURZEL((POTENZ(((TAN(E219*PI()/180))/(TAN(($B$7+($B$14*(G219-$E$7)))*PI()/180))*($H$13+($B$15*(G219-$E$8)))+(TAN(E219*PI()/180))/(TAN(($B$7+($B$14*(G219-$E$7)))*PI()/180))*1/$B$16*($H$13+($B$15*(G219-$E$8)))-$B$13*1/$B$16*($H$13+($B$15*(G219-$E$8)))-($H$13+($B$15*(G219-$E$8)))+$B$13*($H$13+($B$15*(G219-$E$8)))),2))-4*((TAN(E219*PI()/180))/(TAN(($B$7+($B$14*(G219-$E$7)))*PI()/180))*1/$B$16*POTENZ(($H$13+($B$15*(G219-$E$8))),2))*((TAN(E219*PI()/180))/(TAN(($B$7+($B$14*(G219-$E$7)))*PI()/180))-1))))/(2*((TAN(E219*PI()/180))/(TAN(($B$7+($B$14*(G219-$E$7)))*PI()/180))*1/$B$16*POTENZ(($H$13+($B$15*(G219-$E$8))),2)))</f>
        <v>112.750193378845</v>
      </c>
      <c r="J219" s="121" t="n">
        <f aca="false">I219*20.9/100</f>
        <v>23.5647904161786</v>
      </c>
      <c r="K219" s="82" t="n">
        <f aca="false">($B$9-EXP(52.57-6690.9/(273.15+G219)-4.681*LN(273.15+G219)))*I219/100*0.2095</f>
        <v>234.575661616915</v>
      </c>
      <c r="L219" s="82" t="n">
        <f aca="false">K219/1.33322</f>
        <v>175.946701682329</v>
      </c>
      <c r="M219" s="120" t="n">
        <f aca="false">(($B$9-EXP(52.57-6690.9/(273.15+G219)-4.681*LN(273.15+G219)))/1013)*I219/100*0.2095*((49-1.335*G219+0.02759*POTENZ(G219,2)-0.0003235*POTENZ(G219,3)+0.000001614*POTENZ(G219,4))-($J$16*(5.516*10^-1-1.759*10^-2*G219+2.253*10^-4*POTENZ(G219,2)-2.654*10^-7*POTENZ(G219,3)+5.363*10^-8*POTENZ(G219,4))))*32/22.414</f>
        <v>8.89759228834395</v>
      </c>
      <c r="N219" s="120" t="n">
        <f aca="false">M219*31.25</f>
        <v>278.049759010748</v>
      </c>
    </row>
    <row collapsed="false" customFormat="false" customHeight="false" hidden="false" ht="12.75" outlineLevel="0" r="220">
      <c r="A220" s="119" t="n">
        <v>40402</v>
      </c>
      <c r="B220" s="0" t="s">
        <v>295</v>
      </c>
      <c r="C220" s="0" t="n">
        <v>33.199</v>
      </c>
      <c r="D220" s="0" t="n">
        <v>339.062</v>
      </c>
      <c r="E220" s="0" t="n">
        <v>27.36</v>
      </c>
      <c r="F220" s="0" t="n">
        <v>2705</v>
      </c>
      <c r="G220" s="0" t="n">
        <v>17.4</v>
      </c>
      <c r="I220" s="120" t="n">
        <f aca="false">(-((TAN(E220*PI()/180))/(TAN(($B$7+($B$14*(G220-$E$7)))*PI()/180))*($H$13+($B$15*(G220-$E$8)))+(TAN(E220*PI()/180))/(TAN(($B$7+($B$14*(G220-$E$7)))*PI()/180))*1/$B$16*($H$13+($B$15*(G220-$E$8)))-$B$13*1/$B$16*($H$13+($B$15*(G220-$E$8)))-($H$13+($B$15*(G220-$E$8)))+$B$13*($H$13+($B$15*(G220-$E$8))))+(WURZEL((POTENZ(((TAN(E220*PI()/180))/(TAN(($B$7+($B$14*(G220-$E$7)))*PI()/180))*($H$13+($B$15*(G220-$E$8)))+(TAN(E220*PI()/180))/(TAN(($B$7+($B$14*(G220-$E$7)))*PI()/180))*1/$B$16*($H$13+($B$15*(G220-$E$8)))-$B$13*1/$B$16*($H$13+($B$15*(G220-$E$8)))-($H$13+($B$15*(G220-$E$8)))+$B$13*($H$13+($B$15*(G220-$E$8)))),2))-4*((TAN(E220*PI()/180))/(TAN(($B$7+($B$14*(G220-$E$7)))*PI()/180))*1/$B$16*POTENZ(($H$13+($B$15*(G220-$E$8))),2))*((TAN(E220*PI()/180))/(TAN(($B$7+($B$14*(G220-$E$7)))*PI()/180))-1))))/(2*((TAN(E220*PI()/180))/(TAN(($B$7+($B$14*(G220-$E$7)))*PI()/180))*1/$B$16*POTENZ(($H$13+($B$15*(G220-$E$8))),2)))</f>
        <v>112.853378327773</v>
      </c>
      <c r="J220" s="121" t="n">
        <f aca="false">I220*20.9/100</f>
        <v>23.5863560705045</v>
      </c>
      <c r="K220" s="82" t="n">
        <f aca="false">($B$9-EXP(52.57-6690.9/(273.15+G220)-4.681*LN(273.15+G220)))*I220/100*0.2095</f>
        <v>234.790336882103</v>
      </c>
      <c r="L220" s="82" t="n">
        <f aca="false">K220/1.33322</f>
        <v>176.107721817931</v>
      </c>
      <c r="M220" s="120" t="n">
        <f aca="false">(($B$9-EXP(52.57-6690.9/(273.15+G220)-4.681*LN(273.15+G220)))/1013)*I220/100*0.2095*((49-1.335*G220+0.02759*POTENZ(G220,2)-0.0003235*POTENZ(G220,3)+0.000001614*POTENZ(G220,4))-($J$16*(5.516*10^-1-1.759*10^-2*G220+2.253*10^-4*POTENZ(G220,2)-2.654*10^-7*POTENZ(G220,3)+5.363*10^-8*POTENZ(G220,4))))*32/22.414</f>
        <v>8.90573504693564</v>
      </c>
      <c r="N220" s="120" t="n">
        <f aca="false">M220*31.25</f>
        <v>278.304220216739</v>
      </c>
    </row>
    <row collapsed="false" customFormat="false" customHeight="false" hidden="false" ht="12.75" outlineLevel="0" r="221">
      <c r="A221" s="119" t="n">
        <v>40402</v>
      </c>
      <c r="B221" s="0" t="s">
        <v>296</v>
      </c>
      <c r="C221" s="0" t="n">
        <v>33.366</v>
      </c>
      <c r="D221" s="0" t="n">
        <v>341.554</v>
      </c>
      <c r="E221" s="0" t="n">
        <v>27.28</v>
      </c>
      <c r="F221" s="0" t="n">
        <v>2711</v>
      </c>
      <c r="G221" s="0" t="n">
        <v>17.4</v>
      </c>
      <c r="I221" s="120" t="n">
        <f aca="false">(-((TAN(E221*PI()/180))/(TAN(($B$7+($B$14*(G221-$E$7)))*PI()/180))*($H$13+($B$15*(G221-$E$8)))+(TAN(E221*PI()/180))/(TAN(($B$7+($B$14*(G221-$E$7)))*PI()/180))*1/$B$16*($H$13+($B$15*(G221-$E$8)))-$B$13*1/$B$16*($H$13+($B$15*(G221-$E$8)))-($H$13+($B$15*(G221-$E$8)))+$B$13*($H$13+($B$15*(G221-$E$8))))+(WURZEL((POTENZ(((TAN(E221*PI()/180))/(TAN(($B$7+($B$14*(G221-$E$7)))*PI()/180))*($H$13+($B$15*(G221-$E$8)))+(TAN(E221*PI()/180))/(TAN(($B$7+($B$14*(G221-$E$7)))*PI()/180))*1/$B$16*($H$13+($B$15*(G221-$E$8)))-$B$13*1/$B$16*($H$13+($B$15*(G221-$E$8)))-($H$13+($B$15*(G221-$E$8)))+$B$13*($H$13+($B$15*(G221-$E$8)))),2))-4*((TAN(E221*PI()/180))/(TAN(($B$7+($B$14*(G221-$E$7)))*PI()/180))*1/$B$16*POTENZ(($H$13+($B$15*(G221-$E$8))),2))*((TAN(E221*PI()/180))/(TAN(($B$7+($B$14*(G221-$E$7)))*PI()/180))-1))))/(2*((TAN(E221*PI()/180))/(TAN(($B$7+($B$14*(G221-$E$7)))*PI()/180))*1/$B$16*POTENZ(($H$13+($B$15*(G221-$E$8))),2)))</f>
        <v>113.682925700932</v>
      </c>
      <c r="J221" s="121" t="n">
        <f aca="false">I221*20.9/100</f>
        <v>23.7597314714948</v>
      </c>
      <c r="K221" s="82" t="n">
        <f aca="false">($B$9-EXP(52.57-6690.9/(273.15+G221)-4.681*LN(273.15+G221)))*I221/100*0.2095</f>
        <v>236.516201983262</v>
      </c>
      <c r="L221" s="82" t="n">
        <f aca="false">K221/1.33322</f>
        <v>177.402230677054</v>
      </c>
      <c r="M221" s="120" t="n">
        <f aca="false">(($B$9-EXP(52.57-6690.9/(273.15+G221)-4.681*LN(273.15+G221)))/1013)*I221/100*0.2095*((49-1.335*G221+0.02759*POTENZ(G221,2)-0.0003235*POTENZ(G221,3)+0.000001614*POTENZ(G221,4))-($J$16*(5.516*10^-1-1.759*10^-2*G221+2.253*10^-4*POTENZ(G221,2)-2.654*10^-7*POTENZ(G221,3)+5.363*10^-8*POTENZ(G221,4))))*32/22.414</f>
        <v>8.97119812144622</v>
      </c>
      <c r="N221" s="120" t="n">
        <f aca="false">M221*31.25</f>
        <v>280.349941295194</v>
      </c>
    </row>
    <row collapsed="false" customFormat="false" customHeight="false" hidden="false" ht="12.75" outlineLevel="0" r="222">
      <c r="A222" s="119" t="n">
        <v>40402</v>
      </c>
      <c r="B222" s="0" t="s">
        <v>297</v>
      </c>
      <c r="C222" s="0" t="n">
        <v>33.533</v>
      </c>
      <c r="D222" s="0" t="n">
        <v>341.867</v>
      </c>
      <c r="E222" s="0" t="n">
        <v>27.27</v>
      </c>
      <c r="F222" s="0" t="n">
        <v>2710</v>
      </c>
      <c r="G222" s="0" t="n">
        <v>17.4</v>
      </c>
      <c r="I222" s="120" t="n">
        <f aca="false">(-((TAN(E222*PI()/180))/(TAN(($B$7+($B$14*(G222-$E$7)))*PI()/180))*($H$13+($B$15*(G222-$E$8)))+(TAN(E222*PI()/180))/(TAN(($B$7+($B$14*(G222-$E$7)))*PI()/180))*1/$B$16*($H$13+($B$15*(G222-$E$8)))-$B$13*1/$B$16*($H$13+($B$15*(G222-$E$8)))-($H$13+($B$15*(G222-$E$8)))+$B$13*($H$13+($B$15*(G222-$E$8))))+(WURZEL((POTENZ(((TAN(E222*PI()/180))/(TAN(($B$7+($B$14*(G222-$E$7)))*PI()/180))*($H$13+($B$15*(G222-$E$8)))+(TAN(E222*PI()/180))/(TAN(($B$7+($B$14*(G222-$E$7)))*PI()/180))*1/$B$16*($H$13+($B$15*(G222-$E$8)))-$B$13*1/$B$16*($H$13+($B$15*(G222-$E$8)))-($H$13+($B$15*(G222-$E$8)))+$B$13*($H$13+($B$15*(G222-$E$8)))),2))-4*((TAN(E222*PI()/180))/(TAN(($B$7+($B$14*(G222-$E$7)))*PI()/180))*1/$B$16*POTENZ(($H$13+($B$15*(G222-$E$8))),2))*((TAN(E222*PI()/180))/(TAN(($B$7+($B$14*(G222-$E$7)))*PI()/180))-1))))/(2*((TAN(E222*PI()/180))/(TAN(($B$7+($B$14*(G222-$E$7)))*PI()/180))*1/$B$16*POTENZ(($H$13+($B$15*(G222-$E$8))),2)))</f>
        <v>113.787129990146</v>
      </c>
      <c r="J222" s="121" t="n">
        <f aca="false">I222*20.9/100</f>
        <v>23.7815101679405</v>
      </c>
      <c r="K222" s="82" t="n">
        <f aca="false">($B$9-EXP(52.57-6690.9/(273.15+G222)-4.681*LN(273.15+G222)))*I222/100*0.2095</f>
        <v>236.732997975828</v>
      </c>
      <c r="L222" s="82" t="n">
        <f aca="false">K222/1.33322</f>
        <v>177.564841493398</v>
      </c>
      <c r="M222" s="120" t="n">
        <f aca="false">(($B$9-EXP(52.57-6690.9/(273.15+G222)-4.681*LN(273.15+G222)))/1013)*I222/100*0.2095*((49-1.335*G222+0.02759*POTENZ(G222,2)-0.0003235*POTENZ(G222,3)+0.000001614*POTENZ(G222,4))-($J$16*(5.516*10^-1-1.759*10^-2*G222+2.253*10^-4*POTENZ(G222,2)-2.654*10^-7*POTENZ(G222,3)+5.363*10^-8*POTENZ(G222,4))))*32/22.414</f>
        <v>8.97942132046996</v>
      </c>
      <c r="N222" s="120" t="n">
        <f aca="false">M222*31.25</f>
        <v>280.606916264686</v>
      </c>
    </row>
    <row collapsed="false" customFormat="false" customHeight="false" hidden="false" ht="12.75" outlineLevel="0" r="223">
      <c r="A223" s="119" t="n">
        <v>40402</v>
      </c>
      <c r="B223" s="0" t="s">
        <v>298</v>
      </c>
      <c r="C223" s="0" t="n">
        <v>33.699</v>
      </c>
      <c r="D223" s="0" t="n">
        <v>342.808</v>
      </c>
      <c r="E223" s="0" t="n">
        <v>27.24</v>
      </c>
      <c r="F223" s="0" t="n">
        <v>2705</v>
      </c>
      <c r="G223" s="0" t="n">
        <v>17.4</v>
      </c>
      <c r="I223" s="120" t="n">
        <f aca="false">(-((TAN(E223*PI()/180))/(TAN(($B$7+($B$14*(G223-$E$7)))*PI()/180))*($H$13+($B$15*(G223-$E$8)))+(TAN(E223*PI()/180))/(TAN(($B$7+($B$14*(G223-$E$7)))*PI()/180))*1/$B$16*($H$13+($B$15*(G223-$E$8)))-$B$13*1/$B$16*($H$13+($B$15*(G223-$E$8)))-($H$13+($B$15*(G223-$E$8)))+$B$13*($H$13+($B$15*(G223-$E$8))))+(WURZEL((POTENZ(((TAN(E223*PI()/180))/(TAN(($B$7+($B$14*(G223-$E$7)))*PI()/180))*($H$13+($B$15*(G223-$E$8)))+(TAN(E223*PI()/180))/(TAN(($B$7+($B$14*(G223-$E$7)))*PI()/180))*1/$B$16*($H$13+($B$15*(G223-$E$8)))-$B$13*1/$B$16*($H$13+($B$15*(G223-$E$8)))-($H$13+($B$15*(G223-$E$8)))+$B$13*($H$13+($B$15*(G223-$E$8)))),2))-4*((TAN(E223*PI()/180))/(TAN(($B$7+($B$14*(G223-$E$7)))*PI()/180))*1/$B$16*POTENZ(($H$13+($B$15*(G223-$E$8))),2))*((TAN(E223*PI()/180))/(TAN(($B$7+($B$14*(G223-$E$7)))*PI()/180))-1))))/(2*((TAN(E223*PI()/180))/(TAN(($B$7+($B$14*(G223-$E$7)))*PI()/180))*1/$B$16*POTENZ(($H$13+($B$15*(G223-$E$8))),2)))</f>
        <v>114.100427866159</v>
      </c>
      <c r="J223" s="121" t="n">
        <f aca="false">I223*20.9/100</f>
        <v>23.8469894240273</v>
      </c>
      <c r="K223" s="82" t="n">
        <f aca="false">($B$9-EXP(52.57-6690.9/(273.15+G223)-4.681*LN(273.15+G223)))*I223/100*0.2095</f>
        <v>237.384811106668</v>
      </c>
      <c r="L223" s="82" t="n">
        <f aca="false">K223/1.33322</f>
        <v>178.053742898147</v>
      </c>
      <c r="M223" s="120" t="n">
        <f aca="false">(($B$9-EXP(52.57-6690.9/(273.15+G223)-4.681*LN(273.15+G223)))/1013)*I223/100*0.2095*((49-1.335*G223+0.02759*POTENZ(G223,2)-0.0003235*POTENZ(G223,3)+0.000001614*POTENZ(G223,4))-($J$16*(5.516*10^-1-1.759*10^-2*G223+2.253*10^-4*POTENZ(G223,2)-2.654*10^-7*POTENZ(G223,3)+5.363*10^-8*POTENZ(G223,4))))*32/22.414</f>
        <v>9.00414497443484</v>
      </c>
      <c r="N223" s="120" t="n">
        <f aca="false">M223*31.25</f>
        <v>281.379530451089</v>
      </c>
    </row>
    <row collapsed="false" customFormat="false" customHeight="false" hidden="false" ht="12.75" outlineLevel="0" r="224">
      <c r="A224" s="119" t="n">
        <v>40402</v>
      </c>
      <c r="B224" s="0" t="s">
        <v>299</v>
      </c>
      <c r="C224" s="0" t="n">
        <v>33.866</v>
      </c>
      <c r="D224" s="0" t="n">
        <v>342.494</v>
      </c>
      <c r="E224" s="0" t="n">
        <v>27.25</v>
      </c>
      <c r="F224" s="0" t="n">
        <v>2700</v>
      </c>
      <c r="G224" s="0" t="n">
        <v>17.4</v>
      </c>
      <c r="I224" s="120" t="n">
        <f aca="false">(-((TAN(E224*PI()/180))/(TAN(($B$7+($B$14*(G224-$E$7)))*PI()/180))*($H$13+($B$15*(G224-$E$8)))+(TAN(E224*PI()/180))/(TAN(($B$7+($B$14*(G224-$E$7)))*PI()/180))*1/$B$16*($H$13+($B$15*(G224-$E$8)))-$B$13*1/$B$16*($H$13+($B$15*(G224-$E$8)))-($H$13+($B$15*(G224-$E$8)))+$B$13*($H$13+($B$15*(G224-$E$8))))+(WURZEL((POTENZ(((TAN(E224*PI()/180))/(TAN(($B$7+($B$14*(G224-$E$7)))*PI()/180))*($H$13+($B$15*(G224-$E$8)))+(TAN(E224*PI()/180))/(TAN(($B$7+($B$14*(G224-$E$7)))*PI()/180))*1/$B$16*($H$13+($B$15*(G224-$E$8)))-$B$13*1/$B$16*($H$13+($B$15*(G224-$E$8)))-($H$13+($B$15*(G224-$E$8)))+$B$13*($H$13+($B$15*(G224-$E$8)))),2))-4*((TAN(E224*PI()/180))/(TAN(($B$7+($B$14*(G224-$E$7)))*PI()/180))*1/$B$16*POTENZ(($H$13+($B$15*(G224-$E$8))),2))*((TAN(E224*PI()/180))/(TAN(($B$7+($B$14*(G224-$E$7)))*PI()/180))-1))))/(2*((TAN(E224*PI()/180))/(TAN(($B$7+($B$14*(G224-$E$7)))*PI()/180))*1/$B$16*POTENZ(($H$13+($B$15*(G224-$E$8))),2)))</f>
        <v>113.995880911573</v>
      </c>
      <c r="J224" s="121" t="n">
        <f aca="false">I224*20.9/100</f>
        <v>23.8251391105187</v>
      </c>
      <c r="K224" s="82" t="n">
        <f aca="false">($B$9-EXP(52.57-6690.9/(273.15+G224)-4.681*LN(273.15+G224)))*I224/100*0.2095</f>
        <v>237.167302202183</v>
      </c>
      <c r="L224" s="82" t="n">
        <f aca="false">K224/1.33322</f>
        <v>177.890597352413</v>
      </c>
      <c r="M224" s="120" t="n">
        <f aca="false">(($B$9-EXP(52.57-6690.9/(273.15+G224)-4.681*LN(273.15+G224)))/1013)*I224/100*0.2095*((49-1.335*G224+0.02759*POTENZ(G224,2)-0.0003235*POTENZ(G224,3)+0.000001614*POTENZ(G224,4))-($J$16*(5.516*10^-1-1.759*10^-2*G224+2.253*10^-4*POTENZ(G224,2)-2.654*10^-7*POTENZ(G224,3)+5.363*10^-8*POTENZ(G224,4))))*32/22.414</f>
        <v>8.99589473424434</v>
      </c>
      <c r="N224" s="120" t="n">
        <f aca="false">M224*31.25</f>
        <v>281.121710445136</v>
      </c>
    </row>
    <row collapsed="false" customFormat="false" customHeight="false" hidden="false" ht="12.75" outlineLevel="0" r="225">
      <c r="A225" s="119" t="n">
        <v>40402</v>
      </c>
      <c r="B225" s="0" t="s">
        <v>300</v>
      </c>
      <c r="C225" s="0" t="n">
        <v>34.033</v>
      </c>
      <c r="D225" s="0" t="n">
        <v>342.808</v>
      </c>
      <c r="E225" s="0" t="n">
        <v>27.24</v>
      </c>
      <c r="F225" s="0" t="n">
        <v>2705</v>
      </c>
      <c r="G225" s="0" t="n">
        <v>17.4</v>
      </c>
      <c r="I225" s="120" t="n">
        <f aca="false">(-((TAN(E225*PI()/180))/(TAN(($B$7+($B$14*(G225-$E$7)))*PI()/180))*($H$13+($B$15*(G225-$E$8)))+(TAN(E225*PI()/180))/(TAN(($B$7+($B$14*(G225-$E$7)))*PI()/180))*1/$B$16*($H$13+($B$15*(G225-$E$8)))-$B$13*1/$B$16*($H$13+($B$15*(G225-$E$8)))-($H$13+($B$15*(G225-$E$8)))+$B$13*($H$13+($B$15*(G225-$E$8))))+(WURZEL((POTENZ(((TAN(E225*PI()/180))/(TAN(($B$7+($B$14*(G225-$E$7)))*PI()/180))*($H$13+($B$15*(G225-$E$8)))+(TAN(E225*PI()/180))/(TAN(($B$7+($B$14*(G225-$E$7)))*PI()/180))*1/$B$16*($H$13+($B$15*(G225-$E$8)))-$B$13*1/$B$16*($H$13+($B$15*(G225-$E$8)))-($H$13+($B$15*(G225-$E$8)))+$B$13*($H$13+($B$15*(G225-$E$8)))),2))-4*((TAN(E225*PI()/180))/(TAN(($B$7+($B$14*(G225-$E$7)))*PI()/180))*1/$B$16*POTENZ(($H$13+($B$15*(G225-$E$8))),2))*((TAN(E225*PI()/180))/(TAN(($B$7+($B$14*(G225-$E$7)))*PI()/180))-1))))/(2*((TAN(E225*PI()/180))/(TAN(($B$7+($B$14*(G225-$E$7)))*PI()/180))*1/$B$16*POTENZ(($H$13+($B$15*(G225-$E$8))),2)))</f>
        <v>114.100427866159</v>
      </c>
      <c r="J225" s="121" t="n">
        <f aca="false">I225*20.9/100</f>
        <v>23.8469894240273</v>
      </c>
      <c r="K225" s="82" t="n">
        <f aca="false">($B$9-EXP(52.57-6690.9/(273.15+G225)-4.681*LN(273.15+G225)))*I225/100*0.2095</f>
        <v>237.384811106668</v>
      </c>
      <c r="L225" s="82" t="n">
        <f aca="false">K225/1.33322</f>
        <v>178.053742898147</v>
      </c>
      <c r="M225" s="120" t="n">
        <f aca="false">(($B$9-EXP(52.57-6690.9/(273.15+G225)-4.681*LN(273.15+G225)))/1013)*I225/100*0.2095*((49-1.335*G225+0.02759*POTENZ(G225,2)-0.0003235*POTENZ(G225,3)+0.000001614*POTENZ(G225,4))-($J$16*(5.516*10^-1-1.759*10^-2*G225+2.253*10^-4*POTENZ(G225,2)-2.654*10^-7*POTENZ(G225,3)+5.363*10^-8*POTENZ(G225,4))))*32/22.414</f>
        <v>9.00414497443484</v>
      </c>
      <c r="N225" s="120" t="n">
        <f aca="false">M225*31.25</f>
        <v>281.379530451089</v>
      </c>
    </row>
    <row collapsed="false" customFormat="false" customHeight="false" hidden="false" ht="12.75" outlineLevel="0" r="226">
      <c r="A226" s="119" t="n">
        <v>40402</v>
      </c>
      <c r="B226" s="0" t="s">
        <v>301</v>
      </c>
      <c r="C226" s="0" t="n">
        <v>34.2</v>
      </c>
      <c r="D226" s="0" t="n">
        <v>347.562</v>
      </c>
      <c r="E226" s="0" t="n">
        <v>27.09</v>
      </c>
      <c r="F226" s="0" t="n">
        <v>2695</v>
      </c>
      <c r="G226" s="0" t="n">
        <v>17.4</v>
      </c>
      <c r="I226" s="120" t="n">
        <f aca="false">(-((TAN(E226*PI()/180))/(TAN(($B$7+($B$14*(G226-$E$7)))*PI()/180))*($H$13+($B$15*(G226-$E$8)))+(TAN(E226*PI()/180))/(TAN(($B$7+($B$14*(G226-$E$7)))*PI()/180))*1/$B$16*($H$13+($B$15*(G226-$E$8)))-$B$13*1/$B$16*($H$13+($B$15*(G226-$E$8)))-($H$13+($B$15*(G226-$E$8)))+$B$13*($H$13+($B$15*(G226-$E$8))))+(WURZEL((POTENZ(((TAN(E226*PI()/180))/(TAN(($B$7+($B$14*(G226-$E$7)))*PI()/180))*($H$13+($B$15*(G226-$E$8)))+(TAN(E226*PI()/180))/(TAN(($B$7+($B$14*(G226-$E$7)))*PI()/180))*1/$B$16*($H$13+($B$15*(G226-$E$8)))-$B$13*1/$B$16*($H$13+($B$15*(G226-$E$8)))-($H$13+($B$15*(G226-$E$8)))+$B$13*($H$13+($B$15*(G226-$E$8)))),2))-4*((TAN(E226*PI()/180))/(TAN(($B$7+($B$14*(G226-$E$7)))*PI()/180))*1/$B$16*POTENZ(($H$13+($B$15*(G226-$E$8))),2))*((TAN(E226*PI()/180))/(TAN(($B$7+($B$14*(G226-$E$7)))*PI()/180))-1))))/(2*((TAN(E226*PI()/180))/(TAN(($B$7+($B$14*(G226-$E$7)))*PI()/180))*1/$B$16*POTENZ(($H$13+($B$15*(G226-$E$8))),2)))</f>
        <v>115.682468631179</v>
      </c>
      <c r="J226" s="121" t="n">
        <f aca="false">I226*20.9/100</f>
        <v>24.1776359439164</v>
      </c>
      <c r="K226" s="82" t="n">
        <f aca="false">($B$9-EXP(52.57-6690.9/(273.15+G226)-4.681*LN(273.15+G226)))*I226/100*0.2095</f>
        <v>240.676231263372</v>
      </c>
      <c r="L226" s="82" t="n">
        <f aca="false">K226/1.33322</f>
        <v>180.522517861547</v>
      </c>
      <c r="M226" s="120" t="n">
        <f aca="false">(($B$9-EXP(52.57-6690.9/(273.15+G226)-4.681*LN(273.15+G226)))/1013)*I226/100*0.2095*((49-1.335*G226+0.02759*POTENZ(G226,2)-0.0003235*POTENZ(G226,3)+0.000001614*POTENZ(G226,4))-($J$16*(5.516*10^-1-1.759*10^-2*G226+2.253*10^-4*POTENZ(G226,2)-2.654*10^-7*POTENZ(G226,3)+5.363*10^-8*POTENZ(G226,4))))*32/22.414</f>
        <v>9.12899046949655</v>
      </c>
      <c r="N226" s="120" t="n">
        <f aca="false">M226*31.25</f>
        <v>285.280952171767</v>
      </c>
    </row>
    <row collapsed="false" customFormat="false" customHeight="false" hidden="false" ht="12.75" outlineLevel="0" r="227">
      <c r="A227" s="119" t="n">
        <v>40402</v>
      </c>
      <c r="B227" s="0" t="s">
        <v>302</v>
      </c>
      <c r="C227" s="0" t="n">
        <v>34.367</v>
      </c>
      <c r="D227" s="0" t="n">
        <v>346.605</v>
      </c>
      <c r="E227" s="0" t="n">
        <v>27.12</v>
      </c>
      <c r="F227" s="0" t="n">
        <v>2695</v>
      </c>
      <c r="G227" s="0" t="n">
        <v>17.4</v>
      </c>
      <c r="I227" s="120" t="n">
        <f aca="false">(-((TAN(E227*PI()/180))/(TAN(($B$7+($B$14*(G227-$E$7)))*PI()/180))*($H$13+($B$15*(G227-$E$8)))+(TAN(E227*PI()/180))/(TAN(($B$7+($B$14*(G227-$E$7)))*PI()/180))*1/$B$16*($H$13+($B$15*(G227-$E$8)))-$B$13*1/$B$16*($H$13+($B$15*(G227-$E$8)))-($H$13+($B$15*(G227-$E$8)))+$B$13*($H$13+($B$15*(G227-$E$8))))+(WURZEL((POTENZ(((TAN(E227*PI()/180))/(TAN(($B$7+($B$14*(G227-$E$7)))*PI()/180))*($H$13+($B$15*(G227-$E$8)))+(TAN(E227*PI()/180))/(TAN(($B$7+($B$14*(G227-$E$7)))*PI()/180))*1/$B$16*($H$13+($B$15*(G227-$E$8)))-$B$13*1/$B$16*($H$13+($B$15*(G227-$E$8)))-($H$13+($B$15*(G227-$E$8)))+$B$13*($H$13+($B$15*(G227-$E$8)))),2))-4*((TAN(E227*PI()/180))/(TAN(($B$7+($B$14*(G227-$E$7)))*PI()/180))*1/$B$16*POTENZ(($H$13+($B$15*(G227-$E$8))),2))*((TAN(E227*PI()/180))/(TAN(($B$7+($B$14*(G227-$E$7)))*PI()/180))-1))))/(2*((TAN(E227*PI()/180))/(TAN(($B$7+($B$14*(G227-$E$7)))*PI()/180))*1/$B$16*POTENZ(($H$13+($B$15*(G227-$E$8))),2)))</f>
        <v>115.363972267301</v>
      </c>
      <c r="J227" s="121" t="n">
        <f aca="false">I227*20.9/100</f>
        <v>24.111070203866</v>
      </c>
      <c r="K227" s="82" t="n">
        <f aca="false">($B$9-EXP(52.57-6690.9/(273.15+G227)-4.681*LN(273.15+G227)))*I227/100*0.2095</f>
        <v>240.013602729972</v>
      </c>
      <c r="L227" s="82" t="n">
        <f aca="false">K227/1.33322</f>
        <v>180.025504215337</v>
      </c>
      <c r="M227" s="120" t="n">
        <f aca="false">(($B$9-EXP(52.57-6690.9/(273.15+G227)-4.681*LN(273.15+G227)))/1013)*I227/100*0.2095*((49-1.335*G227+0.02759*POTENZ(G227,2)-0.0003235*POTENZ(G227,3)+0.000001614*POTENZ(G227,4))-($J$16*(5.516*10^-1-1.759*10^-2*G227+2.253*10^-4*POTENZ(G227,2)-2.654*10^-7*POTENZ(G227,3)+5.363*10^-8*POTENZ(G227,4))))*32/22.414</f>
        <v>9.10385658097555</v>
      </c>
      <c r="N227" s="120" t="n">
        <f aca="false">M227*31.25</f>
        <v>284.495518155486</v>
      </c>
    </row>
    <row collapsed="false" customFormat="false" customHeight="false" hidden="false" ht="12.75" outlineLevel="0" r="228">
      <c r="A228" s="119" t="n">
        <v>40402</v>
      </c>
      <c r="B228" s="0" t="s">
        <v>303</v>
      </c>
      <c r="C228" s="0" t="n">
        <v>34.534</v>
      </c>
      <c r="D228" s="0" t="n">
        <v>342.494</v>
      </c>
      <c r="E228" s="0" t="n">
        <v>27.25</v>
      </c>
      <c r="F228" s="0" t="n">
        <v>2691</v>
      </c>
      <c r="G228" s="0" t="n">
        <v>17.4</v>
      </c>
      <c r="I228" s="120" t="n">
        <f aca="false">(-((TAN(E228*PI()/180))/(TAN(($B$7+($B$14*(G228-$E$7)))*PI()/180))*($H$13+($B$15*(G228-$E$8)))+(TAN(E228*PI()/180))/(TAN(($B$7+($B$14*(G228-$E$7)))*PI()/180))*1/$B$16*($H$13+($B$15*(G228-$E$8)))-$B$13*1/$B$16*($H$13+($B$15*(G228-$E$8)))-($H$13+($B$15*(G228-$E$8)))+$B$13*($H$13+($B$15*(G228-$E$8))))+(WURZEL((POTENZ(((TAN(E228*PI()/180))/(TAN(($B$7+($B$14*(G228-$E$7)))*PI()/180))*($H$13+($B$15*(G228-$E$8)))+(TAN(E228*PI()/180))/(TAN(($B$7+($B$14*(G228-$E$7)))*PI()/180))*1/$B$16*($H$13+($B$15*(G228-$E$8)))-$B$13*1/$B$16*($H$13+($B$15*(G228-$E$8)))-($H$13+($B$15*(G228-$E$8)))+$B$13*($H$13+($B$15*(G228-$E$8)))),2))-4*((TAN(E228*PI()/180))/(TAN(($B$7+($B$14*(G228-$E$7)))*PI()/180))*1/$B$16*POTENZ(($H$13+($B$15*(G228-$E$8))),2))*((TAN(E228*PI()/180))/(TAN(($B$7+($B$14*(G228-$E$7)))*PI()/180))-1))))/(2*((TAN(E228*PI()/180))/(TAN(($B$7+($B$14*(G228-$E$7)))*PI()/180))*1/$B$16*POTENZ(($H$13+($B$15*(G228-$E$8))),2)))</f>
        <v>113.995880911573</v>
      </c>
      <c r="J228" s="121" t="n">
        <f aca="false">I228*20.9/100</f>
        <v>23.8251391105187</v>
      </c>
      <c r="K228" s="82" t="n">
        <f aca="false">($B$9-EXP(52.57-6690.9/(273.15+G228)-4.681*LN(273.15+G228)))*I228/100*0.2095</f>
        <v>237.167302202183</v>
      </c>
      <c r="L228" s="82" t="n">
        <f aca="false">K228/1.33322</f>
        <v>177.890597352413</v>
      </c>
      <c r="M228" s="120" t="n">
        <f aca="false">(($B$9-EXP(52.57-6690.9/(273.15+G228)-4.681*LN(273.15+G228)))/1013)*I228/100*0.2095*((49-1.335*G228+0.02759*POTENZ(G228,2)-0.0003235*POTENZ(G228,3)+0.000001614*POTENZ(G228,4))-($J$16*(5.516*10^-1-1.759*10^-2*G228+2.253*10^-4*POTENZ(G228,2)-2.654*10^-7*POTENZ(G228,3)+5.363*10^-8*POTENZ(G228,4))))*32/22.414</f>
        <v>8.99589473424434</v>
      </c>
      <c r="N228" s="120" t="n">
        <f aca="false">M228*31.25</f>
        <v>281.121710445136</v>
      </c>
    </row>
    <row collapsed="false" customFormat="false" customHeight="false" hidden="false" ht="12.75" outlineLevel="0" r="229">
      <c r="A229" s="119" t="n">
        <v>40402</v>
      </c>
      <c r="B229" s="0" t="s">
        <v>304</v>
      </c>
      <c r="C229" s="0" t="n">
        <v>34.701</v>
      </c>
      <c r="D229" s="0" t="n">
        <v>352.069</v>
      </c>
      <c r="E229" s="0" t="n">
        <v>26.95</v>
      </c>
      <c r="F229" s="0" t="n">
        <v>2692</v>
      </c>
      <c r="G229" s="0" t="n">
        <v>17.4</v>
      </c>
      <c r="I229" s="120" t="n">
        <f aca="false">(-((TAN(E229*PI()/180))/(TAN(($B$7+($B$14*(G229-$E$7)))*PI()/180))*($H$13+($B$15*(G229-$E$8)))+(TAN(E229*PI()/180))/(TAN(($B$7+($B$14*(G229-$E$7)))*PI()/180))*1/$B$16*($H$13+($B$15*(G229-$E$8)))-$B$13*1/$B$16*($H$13+($B$15*(G229-$E$8)))-($H$13+($B$15*(G229-$E$8)))+$B$13*($H$13+($B$15*(G229-$E$8))))+(WURZEL((POTENZ(((TAN(E229*PI()/180))/(TAN(($B$7+($B$14*(G229-$E$7)))*PI()/180))*($H$13+($B$15*(G229-$E$8)))+(TAN(E229*PI()/180))/(TAN(($B$7+($B$14*(G229-$E$7)))*PI()/180))*1/$B$16*($H$13+($B$15*(G229-$E$8)))-$B$13*1/$B$16*($H$13+($B$15*(G229-$E$8)))-($H$13+($B$15*(G229-$E$8)))+$B$13*($H$13+($B$15*(G229-$E$8)))),2))-4*((TAN(E229*PI()/180))/(TAN(($B$7+($B$14*(G229-$E$7)))*PI()/180))*1/$B$16*POTENZ(($H$13+($B$15*(G229-$E$8))),2))*((TAN(E229*PI()/180))/(TAN(($B$7+($B$14*(G229-$E$7)))*PI()/180))-1))))/(2*((TAN(E229*PI()/180))/(TAN(($B$7+($B$14*(G229-$E$7)))*PI()/180))*1/$B$16*POTENZ(($H$13+($B$15*(G229-$E$8))),2)))</f>
        <v>117.182780596943</v>
      </c>
      <c r="J229" s="121" t="n">
        <f aca="false">I229*20.9/100</f>
        <v>24.4912011447611</v>
      </c>
      <c r="K229" s="82" t="n">
        <f aca="false">($B$9-EXP(52.57-6690.9/(273.15+G229)-4.681*LN(273.15+G229)))*I229/100*0.2095</f>
        <v>243.797615461963</v>
      </c>
      <c r="L229" s="82" t="n">
        <f aca="false">K229/1.33322</f>
        <v>182.863755015649</v>
      </c>
      <c r="M229" s="120" t="n">
        <f aca="false">(($B$9-EXP(52.57-6690.9/(273.15+G229)-4.681*LN(273.15+G229)))/1013)*I229/100*0.2095*((49-1.335*G229+0.02759*POTENZ(G229,2)-0.0003235*POTENZ(G229,3)+0.000001614*POTENZ(G229,4))-($J$16*(5.516*10^-1-1.759*10^-2*G229+2.253*10^-4*POTENZ(G229,2)-2.654*10^-7*POTENZ(G229,3)+5.363*10^-8*POTENZ(G229,4))))*32/22.414</f>
        <v>9.2473864010391</v>
      </c>
      <c r="N229" s="120" t="n">
        <f aca="false">M229*31.25</f>
        <v>288.980825032472</v>
      </c>
    </row>
    <row collapsed="false" customFormat="false" customHeight="false" hidden="false" ht="12.75" outlineLevel="0" r="230">
      <c r="A230" s="119" t="n">
        <v>40402</v>
      </c>
      <c r="B230" s="0" t="s">
        <v>305</v>
      </c>
      <c r="C230" s="0" t="n">
        <v>34.868</v>
      </c>
      <c r="D230" s="0" t="n">
        <v>345.625</v>
      </c>
      <c r="E230" s="0" t="n">
        <v>27.11</v>
      </c>
      <c r="F230" s="0" t="n">
        <v>2686</v>
      </c>
      <c r="G230" s="0" t="n">
        <v>17.5</v>
      </c>
      <c r="I230" s="120" t="n">
        <f aca="false">(-((TAN(E230*PI()/180))/(TAN(($B$7+($B$14*(G230-$E$7)))*PI()/180))*($H$13+($B$15*(G230-$E$8)))+(TAN(E230*PI()/180))/(TAN(($B$7+($B$14*(G230-$E$7)))*PI()/180))*1/$B$16*($H$13+($B$15*(G230-$E$8)))-$B$13*1/$B$16*($H$13+($B$15*(G230-$E$8)))-($H$13+($B$15*(G230-$E$8)))+$B$13*($H$13+($B$15*(G230-$E$8))))+(WURZEL((POTENZ(((TAN(E230*PI()/180))/(TAN(($B$7+($B$14*(G230-$E$7)))*PI()/180))*($H$13+($B$15*(G230-$E$8)))+(TAN(E230*PI()/180))/(TAN(($B$7+($B$14*(G230-$E$7)))*PI()/180))*1/$B$16*($H$13+($B$15*(G230-$E$8)))-$B$13*1/$B$16*($H$13+($B$15*(G230-$E$8)))-($H$13+($B$15*(G230-$E$8)))+$B$13*($H$13+($B$15*(G230-$E$8)))),2))-4*((TAN(E230*PI()/180))/(TAN(($B$7+($B$14*(G230-$E$7)))*PI()/180))*1/$B$16*POTENZ(($H$13+($B$15*(G230-$E$8))),2))*((TAN(E230*PI()/180))/(TAN(($B$7+($B$14*(G230-$E$7)))*PI()/180))-1))))/(2*((TAN(E230*PI()/180))/(TAN(($B$7+($B$14*(G230-$E$7)))*PI()/180))*1/$B$16*POTENZ(($H$13+($B$15*(G230-$E$8))),2)))</f>
        <v>115.27573569285</v>
      </c>
      <c r="J230" s="121" t="n">
        <f aca="false">I230*20.9/100</f>
        <v>24.0926287598057</v>
      </c>
      <c r="K230" s="82" t="n">
        <f aca="false">($B$9-EXP(52.57-6690.9/(273.15+G230)-4.681*LN(273.15+G230)))*I230/100*0.2095</f>
        <v>239.799555639016</v>
      </c>
      <c r="L230" s="82" t="n">
        <f aca="false">K230/1.33322</f>
        <v>179.864955250459</v>
      </c>
      <c r="M230" s="120" t="n">
        <f aca="false">(($B$9-EXP(52.57-6690.9/(273.15+G230)-4.681*LN(273.15+G230)))/1013)*I230/100*0.2095*((49-1.335*G230+0.02759*POTENZ(G230,2)-0.0003235*POTENZ(G230,3)+0.000001614*POTENZ(G230,4))-($J$16*(5.516*10^-1-1.759*10^-2*G230+2.253*10^-4*POTENZ(G230,2)-2.654*10^-7*POTENZ(G230,3)+5.363*10^-8*POTENZ(G230,4))))*32/22.414</f>
        <v>9.07965203707458</v>
      </c>
      <c r="N230" s="120" t="n">
        <f aca="false">M230*31.25</f>
        <v>283.739126158581</v>
      </c>
    </row>
    <row collapsed="false" customFormat="false" customHeight="false" hidden="false" ht="12.75" outlineLevel="0" r="231">
      <c r="A231" s="119" t="n">
        <v>40402</v>
      </c>
      <c r="B231" s="0" t="s">
        <v>306</v>
      </c>
      <c r="C231" s="0" t="n">
        <v>35.035</v>
      </c>
      <c r="D231" s="0" t="n">
        <v>347.537</v>
      </c>
      <c r="E231" s="0" t="n">
        <v>27.05</v>
      </c>
      <c r="F231" s="0" t="n">
        <v>2687</v>
      </c>
      <c r="G231" s="0" t="n">
        <v>17.5</v>
      </c>
      <c r="I231" s="120" t="n">
        <f aca="false">(-((TAN(E231*PI()/180))/(TAN(($B$7+($B$14*(G231-$E$7)))*PI()/180))*($H$13+($B$15*(G231-$E$8)))+(TAN(E231*PI()/180))/(TAN(($B$7+($B$14*(G231-$E$7)))*PI()/180))*1/$B$16*($H$13+($B$15*(G231-$E$8)))-$B$13*1/$B$16*($H$13+($B$15*(G231-$E$8)))-($H$13+($B$15*(G231-$E$8)))+$B$13*($H$13+($B$15*(G231-$E$8))))+(WURZEL((POTENZ(((TAN(E231*PI()/180))/(TAN(($B$7+($B$14*(G231-$E$7)))*PI()/180))*($H$13+($B$15*(G231-$E$8)))+(TAN(E231*PI()/180))/(TAN(($B$7+($B$14*(G231-$E$7)))*PI()/180))*1/$B$16*($H$13+($B$15*(G231-$E$8)))-$B$13*1/$B$16*($H$13+($B$15*(G231-$E$8)))-($H$13+($B$15*(G231-$E$8)))+$B$13*($H$13+($B$15*(G231-$E$8)))),2))-4*((TAN(E231*PI()/180))/(TAN(($B$7+($B$14*(G231-$E$7)))*PI()/180))*1/$B$16*POTENZ(($H$13+($B$15*(G231-$E$8))),2))*((TAN(E231*PI()/180))/(TAN(($B$7+($B$14*(G231-$E$7)))*PI()/180))-1))))/(2*((TAN(E231*PI()/180))/(TAN(($B$7+($B$14*(G231-$E$7)))*PI()/180))*1/$B$16*POTENZ(($H$13+($B$15*(G231-$E$8))),2)))</f>
        <v>115.913442040986</v>
      </c>
      <c r="J231" s="121" t="n">
        <f aca="false">I231*20.9/100</f>
        <v>24.2259093865661</v>
      </c>
      <c r="K231" s="82" t="n">
        <f aca="false">($B$9-EXP(52.57-6690.9/(273.15+G231)-4.681*LN(273.15+G231)))*I231/100*0.2095</f>
        <v>241.126128815861</v>
      </c>
      <c r="L231" s="82" t="n">
        <f aca="false">K231/1.33322</f>
        <v>180.859969709321</v>
      </c>
      <c r="M231" s="120" t="n">
        <f aca="false">(($B$9-EXP(52.57-6690.9/(273.15+G231)-4.681*LN(273.15+G231)))/1013)*I231/100*0.2095*((49-1.335*G231+0.02759*POTENZ(G231,2)-0.0003235*POTENZ(G231,3)+0.000001614*POTENZ(G231,4))-($J$16*(5.516*10^-1-1.759*10^-2*G231+2.253*10^-4*POTENZ(G231,2)-2.654*10^-7*POTENZ(G231,3)+5.363*10^-8*POTENZ(G231,4))))*32/22.414</f>
        <v>9.12988074919779</v>
      </c>
      <c r="N231" s="120" t="n">
        <f aca="false">M231*31.25</f>
        <v>285.308773412431</v>
      </c>
    </row>
    <row collapsed="false" customFormat="false" customHeight="false" hidden="false" ht="12.75" outlineLevel="0" r="232">
      <c r="A232" s="119" t="n">
        <v>40402</v>
      </c>
      <c r="B232" s="0" t="s">
        <v>307</v>
      </c>
      <c r="C232" s="0" t="n">
        <v>35.202</v>
      </c>
      <c r="D232" s="0" t="n">
        <v>344.041</v>
      </c>
      <c r="E232" s="0" t="n">
        <v>27.16</v>
      </c>
      <c r="F232" s="0" t="n">
        <v>2681</v>
      </c>
      <c r="G232" s="0" t="n">
        <v>17.5</v>
      </c>
      <c r="I232" s="120" t="n">
        <f aca="false">(-((TAN(E232*PI()/180))/(TAN(($B$7+($B$14*(G232-$E$7)))*PI()/180))*($H$13+($B$15*(G232-$E$8)))+(TAN(E232*PI()/180))/(TAN(($B$7+($B$14*(G232-$E$7)))*PI()/180))*1/$B$16*($H$13+($B$15*(G232-$E$8)))-$B$13*1/$B$16*($H$13+($B$15*(G232-$E$8)))-($H$13+($B$15*(G232-$E$8)))+$B$13*($H$13+($B$15*(G232-$E$8))))+(WURZEL((POTENZ(((TAN(E232*PI()/180))/(TAN(($B$7+($B$14*(G232-$E$7)))*PI()/180))*($H$13+($B$15*(G232-$E$8)))+(TAN(E232*PI()/180))/(TAN(($B$7+($B$14*(G232-$E$7)))*PI()/180))*1/$B$16*($H$13+($B$15*(G232-$E$8)))-$B$13*1/$B$16*($H$13+($B$15*(G232-$E$8)))-($H$13+($B$15*(G232-$E$8)))+$B$13*($H$13+($B$15*(G232-$E$8)))),2))-4*((TAN(E232*PI()/180))/(TAN(($B$7+($B$14*(G232-$E$7)))*PI()/180))*1/$B$16*POTENZ(($H$13+($B$15*(G232-$E$8))),2))*((TAN(E232*PI()/180))/(TAN(($B$7+($B$14*(G232-$E$7)))*PI()/180))-1))))/(2*((TAN(E232*PI()/180))/(TAN(($B$7+($B$14*(G232-$E$7)))*PI()/180))*1/$B$16*POTENZ(($H$13+($B$15*(G232-$E$8))),2)))</f>
        <v>114.747518526748</v>
      </c>
      <c r="J232" s="121" t="n">
        <f aca="false">I232*20.9/100</f>
        <v>23.9822313720903</v>
      </c>
      <c r="K232" s="82" t="n">
        <f aca="false">($B$9-EXP(52.57-6690.9/(273.15+G232)-4.681*LN(273.15+G232)))*I232/100*0.2095</f>
        <v>238.700744679789</v>
      </c>
      <c r="L232" s="82" t="n">
        <f aca="false">K232/1.33322</f>
        <v>179.040776975885</v>
      </c>
      <c r="M232" s="120" t="n">
        <f aca="false">(($B$9-EXP(52.57-6690.9/(273.15+G232)-4.681*LN(273.15+G232)))/1013)*I232/100*0.2095*((49-1.335*G232+0.02759*POTENZ(G232,2)-0.0003235*POTENZ(G232,3)+0.000001614*POTENZ(G232,4))-($J$16*(5.516*10^-1-1.759*10^-2*G232+2.253*10^-4*POTENZ(G232,2)-2.654*10^-7*POTENZ(G232,3)+5.363*10^-8*POTENZ(G232,4))))*32/22.414</f>
        <v>9.03804720116186</v>
      </c>
      <c r="N232" s="120" t="n">
        <f aca="false">M232*31.25</f>
        <v>282.438975036308</v>
      </c>
    </row>
    <row collapsed="false" customFormat="false" customHeight="false" hidden="false" ht="12.75" outlineLevel="0" r="233">
      <c r="A233" s="119" t="n">
        <v>40402</v>
      </c>
      <c r="B233" s="0" t="s">
        <v>308</v>
      </c>
      <c r="C233" s="0" t="n">
        <v>35.369</v>
      </c>
      <c r="D233" s="0" t="n">
        <v>344.357</v>
      </c>
      <c r="E233" s="0" t="n">
        <v>27.15</v>
      </c>
      <c r="F233" s="0" t="n">
        <v>2674</v>
      </c>
      <c r="G233" s="0" t="n">
        <v>17.5</v>
      </c>
      <c r="I233" s="120" t="n">
        <f aca="false">(-((TAN(E233*PI()/180))/(TAN(($B$7+($B$14*(G233-$E$7)))*PI()/180))*($H$13+($B$15*(G233-$E$8)))+(TAN(E233*PI()/180))/(TAN(($B$7+($B$14*(G233-$E$7)))*PI()/180))*1/$B$16*($H$13+($B$15*(G233-$E$8)))-$B$13*1/$B$16*($H$13+($B$15*(G233-$E$8)))-($H$13+($B$15*(G233-$E$8)))+$B$13*($H$13+($B$15*(G233-$E$8))))+(WURZEL((POTENZ(((TAN(E233*PI()/180))/(TAN(($B$7+($B$14*(G233-$E$7)))*PI()/180))*($H$13+($B$15*(G233-$E$8)))+(TAN(E233*PI()/180))/(TAN(($B$7+($B$14*(G233-$E$7)))*PI()/180))*1/$B$16*($H$13+($B$15*(G233-$E$8)))-$B$13*1/$B$16*($H$13+($B$15*(G233-$E$8)))-($H$13+($B$15*(G233-$E$8)))+$B$13*($H$13+($B$15*(G233-$E$8)))),2))-4*((TAN(E233*PI()/180))/(TAN(($B$7+($B$14*(G233-$E$7)))*PI()/180))*1/$B$16*POTENZ(($H$13+($B$15*(G233-$E$8))),2))*((TAN(E233*PI()/180))/(TAN(($B$7+($B$14*(G233-$E$7)))*PI()/180))-1))))/(2*((TAN(E233*PI()/180))/(TAN(($B$7+($B$14*(G233-$E$7)))*PI()/180))*1/$B$16*POTENZ(($H$13+($B$15*(G233-$E$8))),2)))</f>
        <v>114.852929981922</v>
      </c>
      <c r="J233" s="121" t="n">
        <f aca="false">I233*20.9/100</f>
        <v>24.0042623662217</v>
      </c>
      <c r="K233" s="82" t="n">
        <f aca="false">($B$9-EXP(52.57-6690.9/(273.15+G233)-4.681*LN(273.15+G233)))*I233/100*0.2095</f>
        <v>238.920024304925</v>
      </c>
      <c r="L233" s="82" t="n">
        <f aca="false">K233/1.33322</f>
        <v>179.205250675001</v>
      </c>
      <c r="M233" s="120" t="n">
        <f aca="false">(($B$9-EXP(52.57-6690.9/(273.15+G233)-4.681*LN(273.15+G233)))/1013)*I233/100*0.2095*((49-1.335*G233+0.02759*POTENZ(G233,2)-0.0003235*POTENZ(G233,3)+0.000001614*POTENZ(G233,4))-($J$16*(5.516*10^-1-1.759*10^-2*G233+2.253*10^-4*POTENZ(G233,2)-2.654*10^-7*POTENZ(G233,3)+5.363*10^-8*POTENZ(G233,4))))*32/22.414</f>
        <v>9.04634989667664</v>
      </c>
      <c r="N233" s="120" t="n">
        <f aca="false">M233*31.25</f>
        <v>282.698434271145</v>
      </c>
    </row>
    <row collapsed="false" customFormat="false" customHeight="false" hidden="false" ht="12.75" outlineLevel="0" r="234">
      <c r="A234" s="119" t="n">
        <v>40402</v>
      </c>
      <c r="B234" s="0" t="s">
        <v>309</v>
      </c>
      <c r="C234" s="0" t="n">
        <v>35.536</v>
      </c>
      <c r="D234" s="0" t="n">
        <v>348.818</v>
      </c>
      <c r="E234" s="0" t="n">
        <v>27.01</v>
      </c>
      <c r="F234" s="0" t="n">
        <v>2674</v>
      </c>
      <c r="G234" s="0" t="n">
        <v>17.5</v>
      </c>
      <c r="I234" s="120" t="n">
        <f aca="false">(-((TAN(E234*PI()/180))/(TAN(($B$7+($B$14*(G234-$E$7)))*PI()/180))*($H$13+($B$15*(G234-$E$8)))+(TAN(E234*PI()/180))/(TAN(($B$7+($B$14*(G234-$E$7)))*PI()/180))*1/$B$16*($H$13+($B$15*(G234-$E$8)))-$B$13*1/$B$16*($H$13+($B$15*(G234-$E$8)))-($H$13+($B$15*(G234-$E$8)))+$B$13*($H$13+($B$15*(G234-$E$8))))+(WURZEL((POTENZ(((TAN(E234*PI()/180))/(TAN(($B$7+($B$14*(G234-$E$7)))*PI()/180))*($H$13+($B$15*(G234-$E$8)))+(TAN(E234*PI()/180))/(TAN(($B$7+($B$14*(G234-$E$7)))*PI()/180))*1/$B$16*($H$13+($B$15*(G234-$E$8)))-$B$13*1/$B$16*($H$13+($B$15*(G234-$E$8)))-($H$13+($B$15*(G234-$E$8)))+$B$13*($H$13+($B$15*(G234-$E$8)))),2))-4*((TAN(E234*PI()/180))/(TAN(($B$7+($B$14*(G234-$E$7)))*PI()/180))*1/$B$16*POTENZ(($H$13+($B$15*(G234-$E$8))),2))*((TAN(E234*PI()/180))/(TAN(($B$7+($B$14*(G234-$E$7)))*PI()/180))-1))))/(2*((TAN(E234*PI()/180))/(TAN(($B$7+($B$14*(G234-$E$7)))*PI()/180))*1/$B$16*POTENZ(($H$13+($B$15*(G234-$E$8))),2)))</f>
        <v>116.340926919987</v>
      </c>
      <c r="J234" s="121" t="n">
        <f aca="false">I234*20.9/100</f>
        <v>24.3152537262773</v>
      </c>
      <c r="K234" s="82" t="n">
        <f aca="false">($B$9-EXP(52.57-6690.9/(273.15+G234)-4.681*LN(273.15+G234)))*I234/100*0.2095</f>
        <v>242.015393875942</v>
      </c>
      <c r="L234" s="82" t="n">
        <f aca="false">K234/1.33322</f>
        <v>181.526975199848</v>
      </c>
      <c r="M234" s="120" t="n">
        <f aca="false">(($B$9-EXP(52.57-6690.9/(273.15+G234)-4.681*LN(273.15+G234)))/1013)*I234/100*0.2095*((49-1.335*G234+0.02759*POTENZ(G234,2)-0.0003235*POTENZ(G234,3)+0.000001614*POTENZ(G234,4))-($J$16*(5.516*10^-1-1.759*10^-2*G234+2.253*10^-4*POTENZ(G234,2)-2.654*10^-7*POTENZ(G234,3)+5.363*10^-8*POTENZ(G234,4))))*32/22.414</f>
        <v>9.16355144259314</v>
      </c>
      <c r="N234" s="120" t="n">
        <f aca="false">M234*31.25</f>
        <v>286.360982581036</v>
      </c>
    </row>
    <row collapsed="false" customFormat="false" customHeight="false" hidden="false" ht="12.75" outlineLevel="0" r="235">
      <c r="A235" s="119" t="n">
        <v>40402</v>
      </c>
      <c r="B235" s="0" t="s">
        <v>310</v>
      </c>
      <c r="C235" s="0" t="n">
        <v>35.702</v>
      </c>
      <c r="D235" s="0" t="n">
        <v>349.783</v>
      </c>
      <c r="E235" s="0" t="n">
        <v>26.98</v>
      </c>
      <c r="F235" s="0" t="n">
        <v>2668</v>
      </c>
      <c r="G235" s="0" t="n">
        <v>17.5</v>
      </c>
      <c r="I235" s="120" t="n">
        <f aca="false">(-((TAN(E235*PI()/180))/(TAN(($B$7+($B$14*(G235-$E$7)))*PI()/180))*($H$13+($B$15*(G235-$E$8)))+(TAN(E235*PI()/180))/(TAN(($B$7+($B$14*(G235-$E$7)))*PI()/180))*1/$B$16*($H$13+($B$15*(G235-$E$8)))-$B$13*1/$B$16*($H$13+($B$15*(G235-$E$8)))-($H$13+($B$15*(G235-$E$8)))+$B$13*($H$13+($B$15*(G235-$E$8))))+(WURZEL((POTENZ(((TAN(E235*PI()/180))/(TAN(($B$7+($B$14*(G235-$E$7)))*PI()/180))*($H$13+($B$15*(G235-$E$8)))+(TAN(E235*PI()/180))/(TAN(($B$7+($B$14*(G235-$E$7)))*PI()/180))*1/$B$16*($H$13+($B$15*(G235-$E$8)))-$B$13*1/$B$16*($H$13+($B$15*(G235-$E$8)))-($H$13+($B$15*(G235-$E$8)))+$B$13*($H$13+($B$15*(G235-$E$8)))),2))-4*((TAN(E235*PI()/180))/(TAN(($B$7+($B$14*(G235-$E$7)))*PI()/180))*1/$B$16*POTENZ(($H$13+($B$15*(G235-$E$8))),2))*((TAN(E235*PI()/180))/(TAN(($B$7+($B$14*(G235-$E$7)))*PI()/180))-1))))/(2*((TAN(E235*PI()/180))/(TAN(($B$7+($B$14*(G235-$E$7)))*PI()/180))*1/$B$16*POTENZ(($H$13+($B$15*(G235-$E$8))),2)))</f>
        <v>116.662780506381</v>
      </c>
      <c r="J235" s="121" t="n">
        <f aca="false">I235*20.9/100</f>
        <v>24.3825211258336</v>
      </c>
      <c r="K235" s="82" t="n">
        <f aca="false">($B$9-EXP(52.57-6690.9/(273.15+G235)-4.681*LN(273.15+G235)))*I235/100*0.2095</f>
        <v>242.684921999394</v>
      </c>
      <c r="L235" s="82" t="n">
        <f aca="false">K235/1.33322</f>
        <v>182.029163978484</v>
      </c>
      <c r="M235" s="120" t="n">
        <f aca="false">(($B$9-EXP(52.57-6690.9/(273.15+G235)-4.681*LN(273.15+G235)))/1013)*I235/100*0.2095*((49-1.335*G235+0.02759*POTENZ(G235,2)-0.0003235*POTENZ(G235,3)+0.000001614*POTENZ(G235,4))-($J$16*(5.516*10^-1-1.759*10^-2*G235+2.253*10^-4*POTENZ(G235,2)-2.654*10^-7*POTENZ(G235,3)+5.363*10^-8*POTENZ(G235,4))))*32/22.414</f>
        <v>9.18890212505703</v>
      </c>
      <c r="N235" s="120" t="n">
        <f aca="false">M235*31.25</f>
        <v>287.153191408032</v>
      </c>
    </row>
    <row collapsed="false" customFormat="false" customHeight="false" hidden="false" ht="12.75" outlineLevel="0" r="236">
      <c r="A236" s="119" t="n">
        <v>40402</v>
      </c>
      <c r="B236" s="0" t="s">
        <v>311</v>
      </c>
      <c r="C236" s="0" t="n">
        <v>35.869</v>
      </c>
      <c r="D236" s="0" t="n">
        <v>345.942</v>
      </c>
      <c r="E236" s="0" t="n">
        <v>27.1</v>
      </c>
      <c r="F236" s="0" t="n">
        <v>2669</v>
      </c>
      <c r="G236" s="0" t="n">
        <v>17.5</v>
      </c>
      <c r="I236" s="120" t="n">
        <f aca="false">(-((TAN(E236*PI()/180))/(TAN(($B$7+($B$14*(G236-$E$7)))*PI()/180))*($H$13+($B$15*(G236-$E$8)))+(TAN(E236*PI()/180))/(TAN(($B$7+($B$14*(G236-$E$7)))*PI()/180))*1/$B$16*($H$13+($B$15*(G236-$E$8)))-$B$13*1/$B$16*($H$13+($B$15*(G236-$E$8)))-($H$13+($B$15*(G236-$E$8)))+$B$13*($H$13+($B$15*(G236-$E$8))))+(WURZEL((POTENZ(((TAN(E236*PI()/180))/(TAN(($B$7+($B$14*(G236-$E$7)))*PI()/180))*($H$13+($B$15*(G236-$E$8)))+(TAN(E236*PI()/180))/(TAN(($B$7+($B$14*(G236-$E$7)))*PI()/180))*1/$B$16*($H$13+($B$15*(G236-$E$8)))-$B$13*1/$B$16*($H$13+($B$15*(G236-$E$8)))-($H$13+($B$15*(G236-$E$8)))+$B$13*($H$13+($B$15*(G236-$E$8)))),2))-4*((TAN(E236*PI()/180))/(TAN(($B$7+($B$14*(G236-$E$7)))*PI()/180))*1/$B$16*POTENZ(($H$13+($B$15*(G236-$E$8))),2))*((TAN(E236*PI()/180))/(TAN(($B$7+($B$14*(G236-$E$7)))*PI()/180))-1))))/(2*((TAN(E236*PI()/180))/(TAN(($B$7+($B$14*(G236-$E$7)))*PI()/180))*1/$B$16*POTENZ(($H$13+($B$15*(G236-$E$8))),2)))</f>
        <v>115.38172791473</v>
      </c>
      <c r="J236" s="121" t="n">
        <f aca="false">I236*20.9/100</f>
        <v>24.1147811341785</v>
      </c>
      <c r="K236" s="82" t="n">
        <f aca="false">($B$9-EXP(52.57-6690.9/(273.15+G236)-4.681*LN(273.15+G236)))*I236/100*0.2095</f>
        <v>240.020043390017</v>
      </c>
      <c r="L236" s="82" t="n">
        <f aca="false">K236/1.33322</f>
        <v>180.030335120998</v>
      </c>
      <c r="M236" s="120" t="n">
        <f aca="false">(($B$9-EXP(52.57-6690.9/(273.15+G236)-4.681*LN(273.15+G236)))/1013)*I236/100*0.2095*((49-1.335*G236+0.02759*POTENZ(G236,2)-0.0003235*POTENZ(G236,3)+0.000001614*POTENZ(G236,4))-($J$16*(5.516*10^-1-1.759*10^-2*G236+2.253*10^-4*POTENZ(G236,2)-2.654*10^-7*POTENZ(G236,3)+5.363*10^-8*POTENZ(G236,4))))*32/22.414</f>
        <v>9.08800047647093</v>
      </c>
      <c r="N236" s="120" t="n">
        <f aca="false">M236*31.25</f>
        <v>284.000014889717</v>
      </c>
    </row>
    <row collapsed="false" customFormat="false" customHeight="false" hidden="false" ht="12.75" outlineLevel="0" r="237">
      <c r="A237" s="119" t="n">
        <v>40402</v>
      </c>
      <c r="B237" s="0" t="s">
        <v>312</v>
      </c>
      <c r="C237" s="0" t="n">
        <v>36.036</v>
      </c>
      <c r="D237" s="0" t="n">
        <v>348.497</v>
      </c>
      <c r="E237" s="0" t="n">
        <v>27.02</v>
      </c>
      <c r="F237" s="0" t="n">
        <v>2667</v>
      </c>
      <c r="G237" s="0" t="n">
        <v>17.5</v>
      </c>
      <c r="I237" s="120" t="n">
        <f aca="false">(-((TAN(E237*PI()/180))/(TAN(($B$7+($B$14*(G237-$E$7)))*PI()/180))*($H$13+($B$15*(G237-$E$8)))+(TAN(E237*PI()/180))/(TAN(($B$7+($B$14*(G237-$E$7)))*PI()/180))*1/$B$16*($H$13+($B$15*(G237-$E$8)))-$B$13*1/$B$16*($H$13+($B$15*(G237-$E$8)))-($H$13+($B$15*(G237-$E$8)))+$B$13*($H$13+($B$15*(G237-$E$8))))+(WURZEL((POTENZ(((TAN(E237*PI()/180))/(TAN(($B$7+($B$14*(G237-$E$7)))*PI()/180))*($H$13+($B$15*(G237-$E$8)))+(TAN(E237*PI()/180))/(TAN(($B$7+($B$14*(G237-$E$7)))*PI()/180))*1/$B$16*($H$13+($B$15*(G237-$E$8)))-$B$13*1/$B$16*($H$13+($B$15*(G237-$E$8)))-($H$13+($B$15*(G237-$E$8)))+$B$13*($H$13+($B$15*(G237-$E$8)))),2))-4*((TAN(E237*PI()/180))/(TAN(($B$7+($B$14*(G237-$E$7)))*PI()/180))*1/$B$16*POTENZ(($H$13+($B$15*(G237-$E$8))),2))*((TAN(E237*PI()/180))/(TAN(($B$7+($B$14*(G237-$E$7)))*PI()/180))-1))))/(2*((TAN(E237*PI()/180))/(TAN(($B$7+($B$14*(G237-$E$7)))*PI()/180))*1/$B$16*POTENZ(($H$13+($B$15*(G237-$E$8))),2)))</f>
        <v>116.233878902502</v>
      </c>
      <c r="J237" s="121" t="n">
        <f aca="false">I237*20.9/100</f>
        <v>24.2928806906229</v>
      </c>
      <c r="K237" s="82" t="n">
        <f aca="false">($B$9-EXP(52.57-6690.9/(273.15+G237)-4.681*LN(273.15+G237)))*I237/100*0.2095</f>
        <v>241.792709831718</v>
      </c>
      <c r="L237" s="82" t="n">
        <f aca="false">K237/1.33322</f>
        <v>181.359947969366</v>
      </c>
      <c r="M237" s="120" t="n">
        <f aca="false">(($B$9-EXP(52.57-6690.9/(273.15+G237)-4.681*LN(273.15+G237)))/1013)*I237/100*0.2095*((49-1.335*G237+0.02759*POTENZ(G237,2)-0.0003235*POTENZ(G237,3)+0.000001614*POTENZ(G237,4))-($J$16*(5.516*10^-1-1.759*10^-2*G237+2.253*10^-4*POTENZ(G237,2)-2.654*10^-7*POTENZ(G237,3)+5.363*10^-8*POTENZ(G237,4))))*32/22.414</f>
        <v>9.15511984383403</v>
      </c>
      <c r="N237" s="120" t="n">
        <f aca="false">M237*31.25</f>
        <v>286.097495119814</v>
      </c>
    </row>
    <row collapsed="false" customFormat="false" customHeight="false" hidden="false" ht="12.75" outlineLevel="0" r="238">
      <c r="A238" s="119" t="n">
        <v>40402</v>
      </c>
      <c r="B238" s="0" t="s">
        <v>313</v>
      </c>
      <c r="C238" s="0" t="n">
        <v>36.203</v>
      </c>
      <c r="D238" s="0" t="n">
        <v>349.461</v>
      </c>
      <c r="E238" s="0" t="n">
        <v>26.99</v>
      </c>
      <c r="F238" s="0" t="n">
        <v>2666</v>
      </c>
      <c r="G238" s="0" t="n">
        <v>17.5</v>
      </c>
      <c r="I238" s="120" t="n">
        <f aca="false">(-((TAN(E238*PI()/180))/(TAN(($B$7+($B$14*(G238-$E$7)))*PI()/180))*($H$13+($B$15*(G238-$E$8)))+(TAN(E238*PI()/180))/(TAN(($B$7+($B$14*(G238-$E$7)))*PI()/180))*1/$B$16*($H$13+($B$15*(G238-$E$8)))-$B$13*1/$B$16*($H$13+($B$15*(G238-$E$8)))-($H$13+($B$15*(G238-$E$8)))+$B$13*($H$13+($B$15*(G238-$E$8))))+(WURZEL((POTENZ(((TAN(E238*PI()/180))/(TAN(($B$7+($B$14*(G238-$E$7)))*PI()/180))*($H$13+($B$15*(G238-$E$8)))+(TAN(E238*PI()/180))/(TAN(($B$7+($B$14*(G238-$E$7)))*PI()/180))*1/$B$16*($H$13+($B$15*(G238-$E$8)))-$B$13*1/$B$16*($H$13+($B$15*(G238-$E$8)))-($H$13+($B$15*(G238-$E$8)))+$B$13*($H$13+($B$15*(G238-$E$8)))),2))-4*((TAN(E238*PI()/180))/(TAN(($B$7+($B$14*(G238-$E$7)))*PI()/180))*1/$B$16*POTENZ(($H$13+($B$15*(G238-$E$8))),2))*((TAN(E238*PI()/180))/(TAN(($B$7+($B$14*(G238-$E$7)))*PI()/180))-1))))/(2*((TAN(E238*PI()/180))/(TAN(($B$7+($B$14*(G238-$E$7)))*PI()/180))*1/$B$16*POTENZ(($H$13+($B$15*(G238-$E$8))),2)))</f>
        <v>116.555377554169</v>
      </c>
      <c r="J238" s="121" t="n">
        <f aca="false">I238*20.9/100</f>
        <v>24.3600739088212</v>
      </c>
      <c r="K238" s="82" t="n">
        <f aca="false">($B$9-EXP(52.57-6690.9/(273.15+G238)-4.681*LN(273.15+G238)))*I238/100*0.2095</f>
        <v>242.461499610806</v>
      </c>
      <c r="L238" s="82" t="n">
        <f aca="false">K238/1.33322</f>
        <v>181.861582942655</v>
      </c>
      <c r="M238" s="120" t="n">
        <f aca="false">(($B$9-EXP(52.57-6690.9/(273.15+G238)-4.681*LN(273.15+G238)))/1013)*I238/100*0.2095*((49-1.335*G238+0.02759*POTENZ(G238,2)-0.0003235*POTENZ(G238,3)+0.000001614*POTENZ(G238,4))-($J$16*(5.516*10^-1-1.759*10^-2*G238+2.253*10^-4*POTENZ(G238,2)-2.654*10^-7*POTENZ(G238,3)+5.363*10^-8*POTENZ(G238,4))))*32/22.414</f>
        <v>9.18044256999126</v>
      </c>
      <c r="N238" s="120" t="n">
        <f aca="false">M238*31.25</f>
        <v>286.888830312227</v>
      </c>
    </row>
    <row collapsed="false" customFormat="false" customHeight="false" hidden="false" ht="12.75" outlineLevel="0" r="239">
      <c r="A239" s="119" t="n">
        <v>40402</v>
      </c>
      <c r="B239" s="0" t="s">
        <v>314</v>
      </c>
      <c r="C239" s="0" t="n">
        <v>36.37</v>
      </c>
      <c r="D239" s="0" t="n">
        <v>350.752</v>
      </c>
      <c r="E239" s="0" t="n">
        <v>26.95</v>
      </c>
      <c r="F239" s="0" t="n">
        <v>2661</v>
      </c>
      <c r="G239" s="0" t="n">
        <v>17.5</v>
      </c>
      <c r="I239" s="120" t="n">
        <f aca="false">(-((TAN(E239*PI()/180))/(TAN(($B$7+($B$14*(G239-$E$7)))*PI()/180))*($H$13+($B$15*(G239-$E$8)))+(TAN(E239*PI()/180))/(TAN(($B$7+($B$14*(G239-$E$7)))*PI()/180))*1/$B$16*($H$13+($B$15*(G239-$E$8)))-$B$13*1/$B$16*($H$13+($B$15*(G239-$E$8)))-($H$13+($B$15*(G239-$E$8)))+$B$13*($H$13+($B$15*(G239-$E$8))))+(WURZEL((POTENZ(((TAN(E239*PI()/180))/(TAN(($B$7+($B$14*(G239-$E$7)))*PI()/180))*($H$13+($B$15*(G239-$E$8)))+(TAN(E239*PI()/180))/(TAN(($B$7+($B$14*(G239-$E$7)))*PI()/180))*1/$B$16*($H$13+($B$15*(G239-$E$8)))-$B$13*1/$B$16*($H$13+($B$15*(G239-$E$8)))-($H$13+($B$15*(G239-$E$8)))+$B$13*($H$13+($B$15*(G239-$E$8)))),2))-4*((TAN(E239*PI()/180))/(TAN(($B$7+($B$14*(G239-$E$7)))*PI()/180))*1/$B$16*POTENZ(($H$13+($B$15*(G239-$E$8))),2))*((TAN(E239*PI()/180))/(TAN(($B$7+($B$14*(G239-$E$7)))*PI()/180))-1))))/(2*((TAN(E239*PI()/180))/(TAN(($B$7+($B$14*(G239-$E$7)))*PI()/180))*1/$B$16*POTENZ(($H$13+($B$15*(G239-$E$8))),2)))</f>
        <v>116.985701922221</v>
      </c>
      <c r="J239" s="121" t="n">
        <f aca="false">I239*20.9/100</f>
        <v>24.4500117017442</v>
      </c>
      <c r="K239" s="82" t="n">
        <f aca="false">($B$9-EXP(52.57-6690.9/(273.15+G239)-4.681*LN(273.15+G239)))*I239/100*0.2095</f>
        <v>243.356671449176</v>
      </c>
      <c r="L239" s="82" t="n">
        <f aca="false">K239/1.33322</f>
        <v>182.533018893488</v>
      </c>
      <c r="M239" s="120" t="n">
        <f aca="false">(($B$9-EXP(52.57-6690.9/(273.15+G239)-4.681*LN(273.15+G239)))/1013)*I239/100*0.2095*((49-1.335*G239+0.02759*POTENZ(G239,2)-0.0003235*POTENZ(G239,3)+0.000001614*POTENZ(G239,4))-($J$16*(5.516*10^-1-1.759*10^-2*G239+2.253*10^-4*POTENZ(G239,2)-2.654*10^-7*POTENZ(G239,3)+5.363*10^-8*POTENZ(G239,4))))*32/22.414</f>
        <v>9.21433691472485</v>
      </c>
      <c r="N239" s="120" t="n">
        <f aca="false">M239*31.25</f>
        <v>287.948028585152</v>
      </c>
    </row>
    <row collapsed="false" customFormat="false" customHeight="false" hidden="false" ht="12.75" outlineLevel="0" r="240">
      <c r="A240" s="119" t="n">
        <v>40402</v>
      </c>
      <c r="B240" s="0" t="s">
        <v>315</v>
      </c>
      <c r="C240" s="0" t="n">
        <v>36.537</v>
      </c>
      <c r="D240" s="0" t="n">
        <v>350.106</v>
      </c>
      <c r="E240" s="0" t="n">
        <v>26.97</v>
      </c>
      <c r="F240" s="0" t="n">
        <v>2664</v>
      </c>
      <c r="G240" s="0" t="n">
        <v>17.5</v>
      </c>
      <c r="I240" s="120" t="n">
        <f aca="false">(-((TAN(E240*PI()/180))/(TAN(($B$7+($B$14*(G240-$E$7)))*PI()/180))*($H$13+($B$15*(G240-$E$8)))+(TAN(E240*PI()/180))/(TAN(($B$7+($B$14*(G240-$E$7)))*PI()/180))*1/$B$16*($H$13+($B$15*(G240-$E$8)))-$B$13*1/$B$16*($H$13+($B$15*(G240-$E$8)))-($H$13+($B$15*(G240-$E$8)))+$B$13*($H$13+($B$15*(G240-$E$8))))+(WURZEL((POTENZ(((TAN(E240*PI()/180))/(TAN(($B$7+($B$14*(G240-$E$7)))*PI()/180))*($H$13+($B$15*(G240-$E$8)))+(TAN(E240*PI()/180))/(TAN(($B$7+($B$14*(G240-$E$7)))*PI()/180))*1/$B$16*($H$13+($B$15*(G240-$E$8)))-$B$13*1/$B$16*($H$13+($B$15*(G240-$E$8)))-($H$13+($B$15*(G240-$E$8)))+$B$13*($H$13+($B$15*(G240-$E$8)))),2))-4*((TAN(E240*PI()/180))/(TAN(($B$7+($B$14*(G240-$E$7)))*PI()/180))*1/$B$16*POTENZ(($H$13+($B$15*(G240-$E$8))),2))*((TAN(E240*PI()/180))/(TAN(($B$7+($B$14*(G240-$E$7)))*PI()/180))-1))))/(2*((TAN(E240*PI()/180))/(TAN(($B$7+($B$14*(G240-$E$7)))*PI()/180))*1/$B$16*POTENZ(($H$13+($B$15*(G240-$E$8))),2)))</f>
        <v>116.77030210613</v>
      </c>
      <c r="J240" s="121" t="n">
        <f aca="false">I240*20.9/100</f>
        <v>24.4049931401812</v>
      </c>
      <c r="K240" s="82" t="n">
        <f aca="false">($B$9-EXP(52.57-6690.9/(273.15+G240)-4.681*LN(273.15+G240)))*I240/100*0.2095</f>
        <v>242.908591201647</v>
      </c>
      <c r="L240" s="82" t="n">
        <f aca="false">K240/1.33322</f>
        <v>182.196930140297</v>
      </c>
      <c r="M240" s="120" t="n">
        <f aca="false">(($B$9-EXP(52.57-6690.9/(273.15+G240)-4.681*LN(273.15+G240)))/1013)*I240/100*0.2095*((49-1.335*G240+0.02759*POTENZ(G240,2)-0.0003235*POTENZ(G240,3)+0.000001614*POTENZ(G240,4))-($J$16*(5.516*10^-1-1.759*10^-2*G240+2.253*10^-4*POTENZ(G240,2)-2.654*10^-7*POTENZ(G240,3)+5.363*10^-8*POTENZ(G240,4))))*32/22.414</f>
        <v>9.19737102535358</v>
      </c>
      <c r="N240" s="120" t="n">
        <f aca="false">M240*31.25</f>
        <v>287.4178445423</v>
      </c>
    </row>
    <row collapsed="false" customFormat="false" customHeight="false" hidden="false" ht="12.75" outlineLevel="0" r="241">
      <c r="A241" s="119" t="n">
        <v>40402</v>
      </c>
      <c r="B241" s="0" t="s">
        <v>316</v>
      </c>
      <c r="C241" s="0" t="n">
        <v>36.704</v>
      </c>
      <c r="D241" s="0" t="n">
        <v>351.399</v>
      </c>
      <c r="E241" s="0" t="n">
        <v>26.93</v>
      </c>
      <c r="F241" s="0" t="n">
        <v>2658</v>
      </c>
      <c r="G241" s="0" t="n">
        <v>17.5</v>
      </c>
      <c r="I241" s="120" t="n">
        <f aca="false">(-((TAN(E241*PI()/180))/(TAN(($B$7+($B$14*(G241-$E$7)))*PI()/180))*($H$13+($B$15*(G241-$E$8)))+(TAN(E241*PI()/180))/(TAN(($B$7+($B$14*(G241-$E$7)))*PI()/180))*1/$B$16*($H$13+($B$15*(G241-$E$8)))-$B$13*1/$B$16*($H$13+($B$15*(G241-$E$8)))-($H$13+($B$15*(G241-$E$8)))+$B$13*($H$13+($B$15*(G241-$E$8))))+(WURZEL((POTENZ(((TAN(E241*PI()/180))/(TAN(($B$7+($B$14*(G241-$E$7)))*PI()/180))*($H$13+($B$15*(G241-$E$8)))+(TAN(E241*PI()/180))/(TAN(($B$7+($B$14*(G241-$E$7)))*PI()/180))*1/$B$16*($H$13+($B$15*(G241-$E$8)))-$B$13*1/$B$16*($H$13+($B$15*(G241-$E$8)))-($H$13+($B$15*(G241-$E$8)))+$B$13*($H$13+($B$15*(G241-$E$8)))),2))-4*((TAN(E241*PI()/180))/(TAN(($B$7+($B$14*(G241-$E$7)))*PI()/180))*1/$B$16*POTENZ(($H$13+($B$15*(G241-$E$8))),2))*((TAN(E241*PI()/180))/(TAN(($B$7+($B$14*(G241-$E$7)))*PI()/180))-1))))/(2*((TAN(E241*PI()/180))/(TAN(($B$7+($B$14*(G241-$E$7)))*PI()/180))*1/$B$16*POTENZ(($H$13+($B$15*(G241-$E$8))),2)))</f>
        <v>117.201578353094</v>
      </c>
      <c r="J241" s="121" t="n">
        <f aca="false">I241*20.9/100</f>
        <v>24.4951298757966</v>
      </c>
      <c r="K241" s="82" t="n">
        <f aca="false">($B$9-EXP(52.57-6690.9/(273.15+G241)-4.681*LN(273.15+G241)))*I241/100*0.2095</f>
        <v>243.805743163055</v>
      </c>
      <c r="L241" s="82" t="n">
        <f aca="false">K241/1.33322</f>
        <v>182.869851309652</v>
      </c>
      <c r="M241" s="120" t="n">
        <f aca="false">(($B$9-EXP(52.57-6690.9/(273.15+G241)-4.681*LN(273.15+G241)))/1013)*I241/100*0.2095*((49-1.335*G241+0.02759*POTENZ(G241,2)-0.0003235*POTENZ(G241,3)+0.000001614*POTENZ(G241,4))-($J$16*(5.516*10^-1-1.759*10^-2*G241+2.253*10^-4*POTENZ(G241,2)-2.654*10^-7*POTENZ(G241,3)+5.363*10^-8*POTENZ(G241,4))))*32/22.414</f>
        <v>9.2313403444887</v>
      </c>
      <c r="N241" s="120" t="n">
        <f aca="false">M241*31.25</f>
        <v>288.479385765272</v>
      </c>
    </row>
    <row collapsed="false" customFormat="false" customHeight="false" hidden="false" ht="12.75" outlineLevel="0" r="242">
      <c r="A242" s="119" t="n">
        <v>40402</v>
      </c>
      <c r="B242" s="0" t="s">
        <v>317</v>
      </c>
      <c r="C242" s="0" t="n">
        <v>36.871</v>
      </c>
      <c r="D242" s="0" t="n">
        <v>355.313</v>
      </c>
      <c r="E242" s="0" t="n">
        <v>26.81</v>
      </c>
      <c r="F242" s="0" t="n">
        <v>2655</v>
      </c>
      <c r="G242" s="0" t="n">
        <v>17.5</v>
      </c>
      <c r="I242" s="120" t="n">
        <f aca="false">(-((TAN(E242*PI()/180))/(TAN(($B$7+($B$14*(G242-$E$7)))*PI()/180))*($H$13+($B$15*(G242-$E$8)))+(TAN(E242*PI()/180))/(TAN(($B$7+($B$14*(G242-$E$7)))*PI()/180))*1/$B$16*($H$13+($B$15*(G242-$E$8)))-$B$13*1/$B$16*($H$13+($B$15*(G242-$E$8)))-($H$13+($B$15*(G242-$E$8)))+$B$13*($H$13+($B$15*(G242-$E$8))))+(WURZEL((POTENZ(((TAN(E242*PI()/180))/(TAN(($B$7+($B$14*(G242-$E$7)))*PI()/180))*($H$13+($B$15*(G242-$E$8)))+(TAN(E242*PI()/180))/(TAN(($B$7+($B$14*(G242-$E$7)))*PI()/180))*1/$B$16*($H$13+($B$15*(G242-$E$8)))-$B$13*1/$B$16*($H$13+($B$15*(G242-$E$8)))-($H$13+($B$15*(G242-$E$8)))+$B$13*($H$13+($B$15*(G242-$E$8)))),2))-4*((TAN(E242*PI()/180))/(TAN(($B$7+($B$14*(G242-$E$7)))*PI()/180))*1/$B$16*POTENZ(($H$13+($B$15*(G242-$E$8))),2))*((TAN(E242*PI()/180))/(TAN(($B$7+($B$14*(G242-$E$7)))*PI()/180))-1))))/(2*((TAN(E242*PI()/180))/(TAN(($B$7+($B$14*(G242-$E$7)))*PI()/180))*1/$B$16*POTENZ(($H$13+($B$15*(G242-$E$8))),2)))</f>
        <v>118.506922030954</v>
      </c>
      <c r="J242" s="121" t="n">
        <f aca="false">I242*20.9/100</f>
        <v>24.7679467044694</v>
      </c>
      <c r="K242" s="82" t="n">
        <f aca="false">($B$9-EXP(52.57-6690.9/(273.15+G242)-4.681*LN(273.15+G242)))*I242/100*0.2095</f>
        <v>246.521152715861</v>
      </c>
      <c r="L242" s="82" t="n">
        <f aca="false">K242/1.33322</f>
        <v>184.906581596331</v>
      </c>
      <c r="M242" s="120" t="n">
        <f aca="false">(($B$9-EXP(52.57-6690.9/(273.15+G242)-4.681*LN(273.15+G242)))/1013)*I242/100*0.2095*((49-1.335*G242+0.02759*POTENZ(G242,2)-0.0003235*POTENZ(G242,3)+0.000001614*POTENZ(G242,4))-($J$16*(5.516*10^-1-1.759*10^-2*G242+2.253*10^-4*POTENZ(G242,2)-2.654*10^-7*POTENZ(G242,3)+5.363*10^-8*POTENZ(G242,4))))*32/22.414</f>
        <v>9.33415527178048</v>
      </c>
      <c r="N242" s="120" t="n">
        <f aca="false">M242*31.25</f>
        <v>291.69235224314</v>
      </c>
    </row>
    <row collapsed="false" customFormat="false" customHeight="false" hidden="false" ht="12.75" outlineLevel="0" r="243">
      <c r="A243" s="119" t="n">
        <v>40402</v>
      </c>
      <c r="B243" s="0" t="s">
        <v>318</v>
      </c>
      <c r="C243" s="0" t="n">
        <v>37.038</v>
      </c>
      <c r="D243" s="0" t="n">
        <v>347.217</v>
      </c>
      <c r="E243" s="0" t="n">
        <v>27.06</v>
      </c>
      <c r="F243" s="0" t="n">
        <v>2706</v>
      </c>
      <c r="G243" s="0" t="n">
        <v>17.5</v>
      </c>
      <c r="I243" s="120" t="n">
        <f aca="false">(-((TAN(E243*PI()/180))/(TAN(($B$7+($B$14*(G243-$E$7)))*PI()/180))*($H$13+($B$15*(G243-$E$8)))+(TAN(E243*PI()/180))/(TAN(($B$7+($B$14*(G243-$E$7)))*PI()/180))*1/$B$16*($H$13+($B$15*(G243-$E$8)))-$B$13*1/$B$16*($H$13+($B$15*(G243-$E$8)))-($H$13+($B$15*(G243-$E$8)))+$B$13*($H$13+($B$15*(G243-$E$8))))+(WURZEL((POTENZ(((TAN(E243*PI()/180))/(TAN(($B$7+($B$14*(G243-$E$7)))*PI()/180))*($H$13+($B$15*(G243-$E$8)))+(TAN(E243*PI()/180))/(TAN(($B$7+($B$14*(G243-$E$7)))*PI()/180))*1/$B$16*($H$13+($B$15*(G243-$E$8)))-$B$13*1/$B$16*($H$13+($B$15*(G243-$E$8)))-($H$13+($B$15*(G243-$E$8)))+$B$13*($H$13+($B$15*(G243-$E$8)))),2))-4*((TAN(E243*PI()/180))/(TAN(($B$7+($B$14*(G243-$E$7)))*PI()/180))*1/$B$16*POTENZ(($H$13+($B$15*(G243-$E$8))),2))*((TAN(E243*PI()/180))/(TAN(($B$7+($B$14*(G243-$E$7)))*PI()/180))-1))))/(2*((TAN(E243*PI()/180))/(TAN(($B$7+($B$14*(G243-$E$7)))*PI()/180))*1/$B$16*POTENZ(($H$13+($B$15*(G243-$E$8))),2)))</f>
        <v>115.806864928047</v>
      </c>
      <c r="J243" s="121" t="n">
        <f aca="false">I243*20.9/100</f>
        <v>24.2036347699618</v>
      </c>
      <c r="K243" s="82" t="n">
        <f aca="false">($B$9-EXP(52.57-6690.9/(273.15+G243)-4.681*LN(273.15+G243)))*I243/100*0.2095</f>
        <v>240.904424359407</v>
      </c>
      <c r="L243" s="82" t="n">
        <f aca="false">K243/1.33322</f>
        <v>180.69367723212</v>
      </c>
      <c r="M243" s="120" t="n">
        <f aca="false">(($B$9-EXP(52.57-6690.9/(273.15+G243)-4.681*LN(273.15+G243)))/1013)*I243/100*0.2095*((49-1.335*G243+0.02759*POTENZ(G243,2)-0.0003235*POTENZ(G243,3)+0.000001614*POTENZ(G243,4))-($J$16*(5.516*10^-1-1.759*10^-2*G243+2.253*10^-4*POTENZ(G243,2)-2.654*10^-7*POTENZ(G243,3)+5.363*10^-8*POTENZ(G243,4))))*32/22.414</f>
        <v>9.12148624106658</v>
      </c>
      <c r="N243" s="120" t="n">
        <f aca="false">M243*31.25</f>
        <v>285.046445033331</v>
      </c>
    </row>
    <row collapsed="false" customFormat="false" customHeight="false" hidden="false" ht="12.75" outlineLevel="0" r="244">
      <c r="A244" s="119" t="n">
        <v>40402</v>
      </c>
      <c r="B244" s="0" t="s">
        <v>319</v>
      </c>
      <c r="C244" s="0" t="n">
        <v>37.205</v>
      </c>
      <c r="D244" s="0" t="n">
        <v>300.301</v>
      </c>
      <c r="E244" s="0" t="n">
        <v>28.66</v>
      </c>
      <c r="F244" s="0" t="n">
        <v>2900</v>
      </c>
      <c r="G244" s="0" t="n">
        <v>17.5</v>
      </c>
      <c r="I244" s="120" t="n">
        <f aca="false">(-((TAN(E244*PI()/180))/(TAN(($B$7+($B$14*(G244-$E$7)))*PI()/180))*($H$13+($B$15*(G244-$E$8)))+(TAN(E244*PI()/180))/(TAN(($B$7+($B$14*(G244-$E$7)))*PI()/180))*1/$B$16*($H$13+($B$15*(G244-$E$8)))-$B$13*1/$B$16*($H$13+($B$15*(G244-$E$8)))-($H$13+($B$15*(G244-$E$8)))+$B$13*($H$13+($B$15*(G244-$E$8))))+(WURZEL((POTENZ(((TAN(E244*PI()/180))/(TAN(($B$7+($B$14*(G244-$E$7)))*PI()/180))*($H$13+($B$15*(G244-$E$8)))+(TAN(E244*PI()/180))/(TAN(($B$7+($B$14*(G244-$E$7)))*PI()/180))*1/$B$16*($H$13+($B$15*(G244-$E$8)))-$B$13*1/$B$16*($H$13+($B$15*(G244-$E$8)))-($H$13+($B$15*(G244-$E$8)))+$B$13*($H$13+($B$15*(G244-$E$8)))),2))-4*((TAN(E244*PI()/180))/(TAN(($B$7+($B$14*(G244-$E$7)))*PI()/180))*1/$B$16*POTENZ(($H$13+($B$15*(G244-$E$8))),2))*((TAN(E244*PI()/180))/(TAN(($B$7+($B$14*(G244-$E$7)))*PI()/180))-1))))/(2*((TAN(E244*PI()/180))/(TAN(($B$7+($B$14*(G244-$E$7)))*PI()/180))*1/$B$16*POTENZ(($H$13+($B$15*(G244-$E$8))),2)))</f>
        <v>100.158908613419</v>
      </c>
      <c r="J244" s="121" t="n">
        <f aca="false">I244*20.9/100</f>
        <v>20.9332119002045</v>
      </c>
      <c r="K244" s="82" t="n">
        <f aca="false">($B$9-EXP(52.57-6690.9/(273.15+G244)-4.681*LN(273.15+G244)))*I244/100*0.2095</f>
        <v>208.353142440854</v>
      </c>
      <c r="L244" s="82" t="n">
        <f aca="false">K244/1.33322</f>
        <v>156.278140472581</v>
      </c>
      <c r="M244" s="120" t="n">
        <f aca="false">(($B$9-EXP(52.57-6690.9/(273.15+G244)-4.681*LN(273.15+G244)))/1013)*I244/100*0.2095*((49-1.335*G244+0.02759*POTENZ(G244,2)-0.0003235*POTENZ(G244,3)+0.000001614*POTENZ(G244,4))-($J$16*(5.516*10^-1-1.759*10^-2*G244+2.253*10^-4*POTENZ(G244,2)-2.654*10^-7*POTENZ(G244,3)+5.363*10^-8*POTENZ(G244,4))))*32/22.414</f>
        <v>7.88898056609323</v>
      </c>
      <c r="N244" s="120" t="n">
        <f aca="false">M244*31.25</f>
        <v>246.530642690413</v>
      </c>
    </row>
    <row collapsed="false" customFormat="false" customHeight="false" hidden="false" ht="12.75" outlineLevel="0" r="245">
      <c r="A245" s="119" t="n">
        <v>40402</v>
      </c>
      <c r="B245" s="0" t="s">
        <v>320</v>
      </c>
      <c r="C245" s="0" t="n">
        <v>37.372</v>
      </c>
      <c r="D245" s="0" t="n">
        <v>289.306</v>
      </c>
      <c r="E245" s="0" t="n">
        <v>29.12</v>
      </c>
      <c r="F245" s="0" t="n">
        <v>2966</v>
      </c>
      <c r="G245" s="0" t="n">
        <v>17.4</v>
      </c>
      <c r="I245" s="120" t="n">
        <f aca="false">(-((TAN(E245*PI()/180))/(TAN(($B$7+($B$14*(G245-$E$7)))*PI()/180))*($H$13+($B$15*(G245-$E$8)))+(TAN(E245*PI()/180))/(TAN(($B$7+($B$14*(G245-$E$7)))*PI()/180))*1/$B$16*($H$13+($B$15*(G245-$E$8)))-$B$13*1/$B$16*($H$13+($B$15*(G245-$E$8)))-($H$13+($B$15*(G245-$E$8)))+$B$13*($H$13+($B$15*(G245-$E$8))))+(WURZEL((POTENZ(((TAN(E245*PI()/180))/(TAN(($B$7+($B$14*(G245-$E$7)))*PI()/180))*($H$13+($B$15*(G245-$E$8)))+(TAN(E245*PI()/180))/(TAN(($B$7+($B$14*(G245-$E$7)))*PI()/180))*1/$B$16*($H$13+($B$15*(G245-$E$8)))-$B$13*1/$B$16*($H$13+($B$15*(G245-$E$8)))-($H$13+($B$15*(G245-$E$8)))+$B$13*($H$13+($B$15*(G245-$E$8)))),2))-4*((TAN(E245*PI()/180))/(TAN(($B$7+($B$14*(G245-$E$7)))*PI()/180))*1/$B$16*POTENZ(($H$13+($B$15*(G245-$E$8))),2))*((TAN(E245*PI()/180))/(TAN(($B$7+($B$14*(G245-$E$7)))*PI()/180))-1))))/(2*((TAN(E245*PI()/180))/(TAN(($B$7+($B$14*(G245-$E$7)))*PI()/180))*1/$B$16*POTENZ(($H$13+($B$15*(G245-$E$8))),2)))</f>
        <v>96.2925856319149</v>
      </c>
      <c r="J245" s="121" t="n">
        <f aca="false">I245*20.9/100</f>
        <v>20.1251503970702</v>
      </c>
      <c r="K245" s="82" t="n">
        <f aca="false">($B$9-EXP(52.57-6690.9/(273.15+G245)-4.681*LN(273.15+G245)))*I245/100*0.2095</f>
        <v>200.335771553967</v>
      </c>
      <c r="L245" s="82" t="n">
        <f aca="false">K245/1.33322</f>
        <v>150.264601156573</v>
      </c>
      <c r="M245" s="120" t="n">
        <f aca="false">(($B$9-EXP(52.57-6690.9/(273.15+G245)-4.681*LN(273.15+G245)))/1013)*I245/100*0.2095*((49-1.335*G245+0.02759*POTENZ(G245,2)-0.0003235*POTENZ(G245,3)+0.000001614*POTENZ(G245,4))-($J$16*(5.516*10^-1-1.759*10^-2*G245+2.253*10^-4*POTENZ(G245,2)-2.654*10^-7*POTENZ(G245,3)+5.363*10^-8*POTENZ(G245,4))))*32/22.414</f>
        <v>7.59885319632612</v>
      </c>
      <c r="N245" s="120" t="n">
        <f aca="false">M245*31.25</f>
        <v>237.464162385191</v>
      </c>
    </row>
    <row collapsed="false" customFormat="false" customHeight="false" hidden="false" ht="12.75" outlineLevel="0" r="246">
      <c r="A246" s="119" t="n">
        <v>40402</v>
      </c>
      <c r="B246" s="0" t="s">
        <v>321</v>
      </c>
      <c r="C246" s="0" t="n">
        <v>37.538</v>
      </c>
      <c r="D246" s="0" t="n">
        <v>276.517</v>
      </c>
      <c r="E246" s="0" t="n">
        <v>29.63</v>
      </c>
      <c r="F246" s="0" t="n">
        <v>3030</v>
      </c>
      <c r="G246" s="0" t="n">
        <v>17.4</v>
      </c>
      <c r="I246" s="120" t="n">
        <f aca="false">(-((TAN(E246*PI()/180))/(TAN(($B$7+($B$14*(G246-$E$7)))*PI()/180))*($H$13+($B$15*(G246-$E$8)))+(TAN(E246*PI()/180))/(TAN(($B$7+($B$14*(G246-$E$7)))*PI()/180))*1/$B$16*($H$13+($B$15*(G246-$E$8)))-$B$13*1/$B$16*($H$13+($B$15*(G246-$E$8)))-($H$13+($B$15*(G246-$E$8)))+$B$13*($H$13+($B$15*(G246-$E$8))))+(WURZEL((POTENZ(((TAN(E246*PI()/180))/(TAN(($B$7+($B$14*(G246-$E$7)))*PI()/180))*($H$13+($B$15*(G246-$E$8)))+(TAN(E246*PI()/180))/(TAN(($B$7+($B$14*(G246-$E$7)))*PI()/180))*1/$B$16*($H$13+($B$15*(G246-$E$8)))-$B$13*1/$B$16*($H$13+($B$15*(G246-$E$8)))-($H$13+($B$15*(G246-$E$8)))+$B$13*($H$13+($B$15*(G246-$E$8)))),2))-4*((TAN(E246*PI()/180))/(TAN(($B$7+($B$14*(G246-$E$7)))*PI()/180))*1/$B$16*POTENZ(($H$13+($B$15*(G246-$E$8))),2))*((TAN(E246*PI()/180))/(TAN(($B$7+($B$14*(G246-$E$7)))*PI()/180))-1))))/(2*((TAN(E246*PI()/180))/(TAN(($B$7+($B$14*(G246-$E$7)))*PI()/180))*1/$B$16*POTENZ(($H$13+($B$15*(G246-$E$8))),2)))</f>
        <v>92.035907694448</v>
      </c>
      <c r="J246" s="121" t="n">
        <f aca="false">I246*20.9/100</f>
        <v>19.2355047081396</v>
      </c>
      <c r="K246" s="82" t="n">
        <f aca="false">($B$9-EXP(52.57-6690.9/(273.15+G246)-4.681*LN(273.15+G246)))*I246/100*0.2095</f>
        <v>191.479795226579</v>
      </c>
      <c r="L246" s="82" t="n">
        <f aca="false">K246/1.33322</f>
        <v>143.622054294549</v>
      </c>
      <c r="M246" s="120" t="n">
        <f aca="false">(($B$9-EXP(52.57-6690.9/(273.15+G246)-4.681*LN(273.15+G246)))/1013)*I246/100*0.2095*((49-1.335*G246+0.02759*POTENZ(G246,2)-0.0003235*POTENZ(G246,3)+0.000001614*POTENZ(G246,4))-($J$16*(5.516*10^-1-1.759*10^-2*G246+2.253*10^-4*POTENZ(G246,2)-2.654*10^-7*POTENZ(G246,3)+5.363*10^-8*POTENZ(G246,4))))*32/22.414</f>
        <v>7.26294082531039</v>
      </c>
      <c r="N246" s="120" t="n">
        <f aca="false">M246*31.25</f>
        <v>226.96690079095</v>
      </c>
    </row>
    <row collapsed="false" customFormat="false" customHeight="false" hidden="false" ht="12.75" outlineLevel="0" r="247">
      <c r="A247" s="119" t="n">
        <v>40402</v>
      </c>
      <c r="B247" s="0" t="s">
        <v>322</v>
      </c>
      <c r="C247" s="0" t="n">
        <v>37.705</v>
      </c>
      <c r="D247" s="0" t="n">
        <v>271.44</v>
      </c>
      <c r="E247" s="0" t="n">
        <v>29.84</v>
      </c>
      <c r="F247" s="0" t="n">
        <v>3053</v>
      </c>
      <c r="G247" s="0" t="n">
        <v>17.4</v>
      </c>
      <c r="I247" s="120" t="n">
        <f aca="false">(-((TAN(E247*PI()/180))/(TAN(($B$7+($B$14*(G247-$E$7)))*PI()/180))*($H$13+($B$15*(G247-$E$8)))+(TAN(E247*PI()/180))/(TAN(($B$7+($B$14*(G247-$E$7)))*PI()/180))*1/$B$16*($H$13+($B$15*(G247-$E$8)))-$B$13*1/$B$16*($H$13+($B$15*(G247-$E$8)))-($H$13+($B$15*(G247-$E$8)))+$B$13*($H$13+($B$15*(G247-$E$8))))+(WURZEL((POTENZ(((TAN(E247*PI()/180))/(TAN(($B$7+($B$14*(G247-$E$7)))*PI()/180))*($H$13+($B$15*(G247-$E$8)))+(TAN(E247*PI()/180))/(TAN(($B$7+($B$14*(G247-$E$7)))*PI()/180))*1/$B$16*($H$13+($B$15*(G247-$E$8)))-$B$13*1/$B$16*($H$13+($B$15*(G247-$E$8)))-($H$13+($B$15*(G247-$E$8)))+$B$13*($H$13+($B$15*(G247-$E$8)))),2))-4*((TAN(E247*PI()/180))/(TAN(($B$7+($B$14*(G247-$E$7)))*PI()/180))*1/$B$16*POTENZ(($H$13+($B$15*(G247-$E$8))),2))*((TAN(E247*PI()/180))/(TAN(($B$7+($B$14*(G247-$E$7)))*PI()/180))-1))))/(2*((TAN(E247*PI()/180))/(TAN(($B$7+($B$14*(G247-$E$7)))*PI()/180))*1/$B$16*POTENZ(($H$13+($B$15*(G247-$E$8))),2)))</f>
        <v>90.3462809947563</v>
      </c>
      <c r="J247" s="121" t="n">
        <f aca="false">I247*20.9/100</f>
        <v>18.8823727279041</v>
      </c>
      <c r="K247" s="82" t="n">
        <f aca="false">($B$9-EXP(52.57-6690.9/(273.15+G247)-4.681*LN(273.15+G247)))*I247/100*0.2095</f>
        <v>187.964543597395</v>
      </c>
      <c r="L247" s="82" t="n">
        <f aca="false">K247/1.33322</f>
        <v>140.98539145632</v>
      </c>
      <c r="M247" s="120" t="n">
        <f aca="false">(($B$9-EXP(52.57-6690.9/(273.15+G247)-4.681*LN(273.15+G247)))/1013)*I247/100*0.2095*((49-1.335*G247+0.02759*POTENZ(G247,2)-0.0003235*POTENZ(G247,3)+0.000001614*POTENZ(G247,4))-($J$16*(5.516*10^-1-1.759*10^-2*G247+2.253*10^-4*POTENZ(G247,2)-2.654*10^-7*POTENZ(G247,3)+5.363*10^-8*POTENZ(G247,4))))*32/22.414</f>
        <v>7.12960527134958</v>
      </c>
      <c r="N247" s="120" t="n">
        <f aca="false">M247*31.25</f>
        <v>222.800164729674</v>
      </c>
    </row>
    <row collapsed="false" customFormat="false" customHeight="false" hidden="false" ht="12.75" outlineLevel="0" r="248">
      <c r="A248" s="119" t="n">
        <v>40402</v>
      </c>
      <c r="B248" s="0" t="s">
        <v>323</v>
      </c>
      <c r="C248" s="0" t="n">
        <v>37.872</v>
      </c>
      <c r="D248" s="0" t="n">
        <v>270.247</v>
      </c>
      <c r="E248" s="0" t="n">
        <v>29.89</v>
      </c>
      <c r="F248" s="0" t="n">
        <v>3048</v>
      </c>
      <c r="G248" s="0" t="n">
        <v>17.4</v>
      </c>
      <c r="I248" s="120" t="n">
        <f aca="false">(-((TAN(E248*PI()/180))/(TAN(($B$7+($B$14*(G248-$E$7)))*PI()/180))*($H$13+($B$15*(G248-$E$8)))+(TAN(E248*PI()/180))/(TAN(($B$7+($B$14*(G248-$E$7)))*PI()/180))*1/$B$16*($H$13+($B$15*(G248-$E$8)))-$B$13*1/$B$16*($H$13+($B$15*(G248-$E$8)))-($H$13+($B$15*(G248-$E$8)))+$B$13*($H$13+($B$15*(G248-$E$8))))+(WURZEL((POTENZ(((TAN(E248*PI()/180))/(TAN(($B$7+($B$14*(G248-$E$7)))*PI()/180))*($H$13+($B$15*(G248-$E$8)))+(TAN(E248*PI()/180))/(TAN(($B$7+($B$14*(G248-$E$7)))*PI()/180))*1/$B$16*($H$13+($B$15*(G248-$E$8)))-$B$13*1/$B$16*($H$13+($B$15*(G248-$E$8)))-($H$13+($B$15*(G248-$E$8)))+$B$13*($H$13+($B$15*(G248-$E$8)))),2))-4*((TAN(E248*PI()/180))/(TAN(($B$7+($B$14*(G248-$E$7)))*PI()/180))*1/$B$16*POTENZ(($H$13+($B$15*(G248-$E$8))),2))*((TAN(E248*PI()/180))/(TAN(($B$7+($B$14*(G248-$E$7)))*PI()/180))-1))))/(2*((TAN(E248*PI()/180))/(TAN(($B$7+($B$14*(G248-$E$7)))*PI()/180))*1/$B$16*POTENZ(($H$13+($B$15*(G248-$E$8))),2)))</f>
        <v>89.9492306297912</v>
      </c>
      <c r="J248" s="121" t="n">
        <f aca="false">I248*20.9/100</f>
        <v>18.7993892016264</v>
      </c>
      <c r="K248" s="82" t="n">
        <f aca="false">($B$9-EXP(52.57-6690.9/(273.15+G248)-4.681*LN(273.15+G248)))*I248/100*0.2095</f>
        <v>187.138484242056</v>
      </c>
      <c r="L248" s="82" t="n">
        <f aca="false">K248/1.33322</f>
        <v>140.365794274055</v>
      </c>
      <c r="M248" s="120" t="n">
        <f aca="false">(($B$9-EXP(52.57-6690.9/(273.15+G248)-4.681*LN(273.15+G248)))/1013)*I248/100*0.2095*((49-1.335*G248+0.02759*POTENZ(G248,2)-0.0003235*POTENZ(G248,3)+0.000001614*POTENZ(G248,4))-($J$16*(5.516*10^-1-1.759*10^-2*G248+2.253*10^-4*POTENZ(G248,2)-2.654*10^-7*POTENZ(G248,3)+5.363*10^-8*POTENZ(G248,4))))*32/22.414</f>
        <v>7.0982723559946</v>
      </c>
      <c r="N248" s="120" t="n">
        <f aca="false">M248*31.25</f>
        <v>221.821011124831</v>
      </c>
    </row>
    <row collapsed="false" customFormat="false" customHeight="false" hidden="false" ht="12.75" outlineLevel="0" r="249">
      <c r="A249" s="119" t="n">
        <v>40402</v>
      </c>
      <c r="B249" s="0" t="s">
        <v>324</v>
      </c>
      <c r="C249" s="0" t="n">
        <v>38.039</v>
      </c>
      <c r="D249" s="0" t="n">
        <v>279.219</v>
      </c>
      <c r="E249" s="0" t="n">
        <v>29.52</v>
      </c>
      <c r="F249" s="0" t="n">
        <v>3022</v>
      </c>
      <c r="G249" s="0" t="n">
        <v>17.4</v>
      </c>
      <c r="I249" s="120" t="n">
        <f aca="false">(-((TAN(E249*PI()/180))/(TAN(($B$7+($B$14*(G249-$E$7)))*PI()/180))*($H$13+($B$15*(G249-$E$8)))+(TAN(E249*PI()/180))/(TAN(($B$7+($B$14*(G249-$E$7)))*PI()/180))*1/$B$16*($H$13+($B$15*(G249-$E$8)))-$B$13*1/$B$16*($H$13+($B$15*(G249-$E$8)))-($H$13+($B$15*(G249-$E$8)))+$B$13*($H$13+($B$15*(G249-$E$8))))+(WURZEL((POTENZ(((TAN(E249*PI()/180))/(TAN(($B$7+($B$14*(G249-$E$7)))*PI()/180))*($H$13+($B$15*(G249-$E$8)))+(TAN(E249*PI()/180))/(TAN(($B$7+($B$14*(G249-$E$7)))*PI()/180))*1/$B$16*($H$13+($B$15*(G249-$E$8)))-$B$13*1/$B$16*($H$13+($B$15*(G249-$E$8)))-($H$13+($B$15*(G249-$E$8)))+$B$13*($H$13+($B$15*(G249-$E$8)))),2))-4*((TAN(E249*PI()/180))/(TAN(($B$7+($B$14*(G249-$E$7)))*PI()/180))*1/$B$16*POTENZ(($H$13+($B$15*(G249-$E$8))),2))*((TAN(E249*PI()/180))/(TAN(($B$7+($B$14*(G249-$E$7)))*PI()/180))-1))))/(2*((TAN(E249*PI()/180))/(TAN(($B$7+($B$14*(G249-$E$7)))*PI()/180))*1/$B$16*POTENZ(($H$13+($B$15*(G249-$E$8))),2)))</f>
        <v>92.9353808178622</v>
      </c>
      <c r="J249" s="121" t="n">
        <f aca="false">I249*20.9/100</f>
        <v>19.4234945909332</v>
      </c>
      <c r="K249" s="82" t="n">
        <f aca="false">($B$9-EXP(52.57-6690.9/(273.15+G249)-4.681*LN(273.15+G249)))*I249/100*0.2095</f>
        <v>193.3511401592</v>
      </c>
      <c r="L249" s="82" t="n">
        <f aca="false">K249/1.33322</f>
        <v>145.025682302395</v>
      </c>
      <c r="M249" s="120" t="n">
        <f aca="false">(($B$9-EXP(52.57-6690.9/(273.15+G249)-4.681*LN(273.15+G249)))/1013)*I249/100*0.2095*((49-1.335*G249+0.02759*POTENZ(G249,2)-0.0003235*POTENZ(G249,3)+0.000001614*POTENZ(G249,4))-($J$16*(5.516*10^-1-1.759*10^-2*G249+2.253*10^-4*POTENZ(G249,2)-2.654*10^-7*POTENZ(G249,3)+5.363*10^-8*POTENZ(G249,4))))*32/22.414</f>
        <v>7.33392203506825</v>
      </c>
      <c r="N249" s="120" t="n">
        <f aca="false">M249*31.25</f>
        <v>229.185063595883</v>
      </c>
    </row>
    <row collapsed="false" customFormat="false" customHeight="false" hidden="false" ht="12.75" outlineLevel="0" r="250">
      <c r="A250" s="119" t="n">
        <v>40402</v>
      </c>
      <c r="B250" s="0" t="s">
        <v>325</v>
      </c>
      <c r="C250" s="0" t="n">
        <v>38.206</v>
      </c>
      <c r="D250" s="0" t="n">
        <v>278.972</v>
      </c>
      <c r="E250" s="0" t="n">
        <v>29.53</v>
      </c>
      <c r="F250" s="0" t="n">
        <v>3030</v>
      </c>
      <c r="G250" s="0" t="n">
        <v>17.4</v>
      </c>
      <c r="I250" s="120" t="n">
        <f aca="false">(-((TAN(E250*PI()/180))/(TAN(($B$7+($B$14*(G250-$E$7)))*PI()/180))*($H$13+($B$15*(G250-$E$8)))+(TAN(E250*PI()/180))/(TAN(($B$7+($B$14*(G250-$E$7)))*PI()/180))*1/$B$16*($H$13+($B$15*(G250-$E$8)))-$B$13*1/$B$16*($H$13+($B$15*(G250-$E$8)))-($H$13+($B$15*(G250-$E$8)))+$B$13*($H$13+($B$15*(G250-$E$8))))+(WURZEL((POTENZ(((TAN(E250*PI()/180))/(TAN(($B$7+($B$14*(G250-$E$7)))*PI()/180))*($H$13+($B$15*(G250-$E$8)))+(TAN(E250*PI()/180))/(TAN(($B$7+($B$14*(G250-$E$7)))*PI()/180))*1/$B$16*($H$13+($B$15*(G250-$E$8)))-$B$13*1/$B$16*($H$13+($B$15*(G250-$E$8)))-($H$13+($B$15*(G250-$E$8)))+$B$13*($H$13+($B$15*(G250-$E$8)))),2))-4*((TAN(E250*PI()/180))/(TAN(($B$7+($B$14*(G250-$E$7)))*PI()/180))*1/$B$16*POTENZ(($H$13+($B$15*(G250-$E$8))),2))*((TAN(E250*PI()/180))/(TAN(($B$7+($B$14*(G250-$E$7)))*PI()/180))-1))))/(2*((TAN(E250*PI()/180))/(TAN(($B$7+($B$14*(G250-$E$7)))*PI()/180))*1/$B$16*POTENZ(($H$13+($B$15*(G250-$E$8))),2)))</f>
        <v>92.8531948387453</v>
      </c>
      <c r="J250" s="121" t="n">
        <f aca="false">I250*20.9/100</f>
        <v>19.4063177212978</v>
      </c>
      <c r="K250" s="82" t="n">
        <f aca="false">($B$9-EXP(52.57-6690.9/(273.15+G250)-4.681*LN(273.15+G250)))*I250/100*0.2095</f>
        <v>193.18015304291</v>
      </c>
      <c r="L250" s="82" t="n">
        <f aca="false">K250/1.33322</f>
        <v>144.897431063823</v>
      </c>
      <c r="M250" s="120" t="n">
        <f aca="false">(($B$9-EXP(52.57-6690.9/(273.15+G250)-4.681*LN(273.15+G250)))/1013)*I250/100*0.2095*((49-1.335*G250+0.02759*POTENZ(G250,2)-0.0003235*POTENZ(G250,3)+0.000001614*POTENZ(G250,4))-($J$16*(5.516*10^-1-1.759*10^-2*G250+2.253*10^-4*POTENZ(G250,2)-2.654*10^-7*POTENZ(G250,3)+5.363*10^-8*POTENZ(G250,4))))*32/22.414</f>
        <v>7.32743639356214</v>
      </c>
      <c r="N250" s="120" t="n">
        <f aca="false">M250*31.25</f>
        <v>228.982387298817</v>
      </c>
    </row>
    <row collapsed="false" customFormat="false" customHeight="false" hidden="false" ht="12.75" outlineLevel="0" r="251">
      <c r="A251" s="119" t="n">
        <v>40402</v>
      </c>
      <c r="B251" s="0" t="s">
        <v>326</v>
      </c>
      <c r="C251" s="0" t="n">
        <v>38.373</v>
      </c>
      <c r="D251" s="0" t="n">
        <v>271.44</v>
      </c>
      <c r="E251" s="0" t="n">
        <v>29.84</v>
      </c>
      <c r="F251" s="0" t="n">
        <v>3066</v>
      </c>
      <c r="G251" s="0" t="n">
        <v>17.4</v>
      </c>
      <c r="I251" s="120" t="n">
        <f aca="false">(-((TAN(E251*PI()/180))/(TAN(($B$7+($B$14*(G251-$E$7)))*PI()/180))*($H$13+($B$15*(G251-$E$8)))+(TAN(E251*PI()/180))/(TAN(($B$7+($B$14*(G251-$E$7)))*PI()/180))*1/$B$16*($H$13+($B$15*(G251-$E$8)))-$B$13*1/$B$16*($H$13+($B$15*(G251-$E$8)))-($H$13+($B$15*(G251-$E$8)))+$B$13*($H$13+($B$15*(G251-$E$8))))+(WURZEL((POTENZ(((TAN(E251*PI()/180))/(TAN(($B$7+($B$14*(G251-$E$7)))*PI()/180))*($H$13+($B$15*(G251-$E$8)))+(TAN(E251*PI()/180))/(TAN(($B$7+($B$14*(G251-$E$7)))*PI()/180))*1/$B$16*($H$13+($B$15*(G251-$E$8)))-$B$13*1/$B$16*($H$13+($B$15*(G251-$E$8)))-($H$13+($B$15*(G251-$E$8)))+$B$13*($H$13+($B$15*(G251-$E$8)))),2))-4*((TAN(E251*PI()/180))/(TAN(($B$7+($B$14*(G251-$E$7)))*PI()/180))*1/$B$16*POTENZ(($H$13+($B$15*(G251-$E$8))),2))*((TAN(E251*PI()/180))/(TAN(($B$7+($B$14*(G251-$E$7)))*PI()/180))-1))))/(2*((TAN(E251*PI()/180))/(TAN(($B$7+($B$14*(G251-$E$7)))*PI()/180))*1/$B$16*POTENZ(($H$13+($B$15*(G251-$E$8))),2)))</f>
        <v>90.3462809947563</v>
      </c>
      <c r="J251" s="121" t="n">
        <f aca="false">I251*20.9/100</f>
        <v>18.8823727279041</v>
      </c>
      <c r="K251" s="82" t="n">
        <f aca="false">($B$9-EXP(52.57-6690.9/(273.15+G251)-4.681*LN(273.15+G251)))*I251/100*0.2095</f>
        <v>187.964543597395</v>
      </c>
      <c r="L251" s="82" t="n">
        <f aca="false">K251/1.33322</f>
        <v>140.98539145632</v>
      </c>
      <c r="M251" s="120" t="n">
        <f aca="false">(($B$9-EXP(52.57-6690.9/(273.15+G251)-4.681*LN(273.15+G251)))/1013)*I251/100*0.2095*((49-1.335*G251+0.02759*POTENZ(G251,2)-0.0003235*POTENZ(G251,3)+0.000001614*POTENZ(G251,4))-($J$16*(5.516*10^-1-1.759*10^-2*G251+2.253*10^-4*POTENZ(G251,2)-2.654*10^-7*POTENZ(G251,3)+5.363*10^-8*POTENZ(G251,4))))*32/22.414</f>
        <v>7.12960527134958</v>
      </c>
      <c r="N251" s="120" t="n">
        <f aca="false">M251*31.25</f>
        <v>222.800164729674</v>
      </c>
    </row>
    <row collapsed="false" customFormat="false" customHeight="false" hidden="false" ht="12.75" outlineLevel="0" r="252">
      <c r="A252" s="119" t="n">
        <v>40402</v>
      </c>
      <c r="B252" s="0" t="s">
        <v>327</v>
      </c>
      <c r="C252" s="0" t="n">
        <v>38.54</v>
      </c>
      <c r="D252" s="0" t="n">
        <v>269.535</v>
      </c>
      <c r="E252" s="0" t="n">
        <v>29.92</v>
      </c>
      <c r="F252" s="0" t="n">
        <v>3080</v>
      </c>
      <c r="G252" s="0" t="n">
        <v>17.4</v>
      </c>
      <c r="I252" s="120" t="n">
        <f aca="false">(-((TAN(E252*PI()/180))/(TAN(($B$7+($B$14*(G252-$E$7)))*PI()/180))*($H$13+($B$15*(G252-$E$8)))+(TAN(E252*PI()/180))/(TAN(($B$7+($B$14*(G252-$E$7)))*PI()/180))*1/$B$16*($H$13+($B$15*(G252-$E$8)))-$B$13*1/$B$16*($H$13+($B$15*(G252-$E$8)))-($H$13+($B$15*(G252-$E$8)))+$B$13*($H$13+($B$15*(G252-$E$8))))+(WURZEL((POTENZ(((TAN(E252*PI()/180))/(TAN(($B$7+($B$14*(G252-$E$7)))*PI()/180))*($H$13+($B$15*(G252-$E$8)))+(TAN(E252*PI()/180))/(TAN(($B$7+($B$14*(G252-$E$7)))*PI()/180))*1/$B$16*($H$13+($B$15*(G252-$E$8)))-$B$13*1/$B$16*($H$13+($B$15*(G252-$E$8)))-($H$13+($B$15*(G252-$E$8)))+$B$13*($H$13+($B$15*(G252-$E$8)))),2))-4*((TAN(E252*PI()/180))/(TAN(($B$7+($B$14*(G252-$E$7)))*PI()/180))*1/$B$16*POTENZ(($H$13+($B$15*(G252-$E$8))),2))*((TAN(E252*PI()/180))/(TAN(($B$7+($B$14*(G252-$E$7)))*PI()/180))-1))))/(2*((TAN(E252*PI()/180))/(TAN(($B$7+($B$14*(G252-$E$7)))*PI()/180))*1/$B$16*POTENZ(($H$13+($B$15*(G252-$E$8))),2)))</f>
        <v>89.7119556070629</v>
      </c>
      <c r="J252" s="121" t="n">
        <f aca="false">I252*20.9/100</f>
        <v>18.7497987218761</v>
      </c>
      <c r="K252" s="82" t="n">
        <f aca="false">($B$9-EXP(52.57-6690.9/(273.15+G252)-4.681*LN(273.15+G252)))*I252/100*0.2095</f>
        <v>186.6448359052</v>
      </c>
      <c r="L252" s="82" t="n">
        <f aca="false">K252/1.33322</f>
        <v>139.995526548656</v>
      </c>
      <c r="M252" s="120" t="n">
        <f aca="false">(($B$9-EXP(52.57-6690.9/(273.15+G252)-4.681*LN(273.15+G252)))/1013)*I252/100*0.2095*((49-1.335*G252+0.02759*POTENZ(G252,2)-0.0003235*POTENZ(G252,3)+0.000001614*POTENZ(G252,4))-($J$16*(5.516*10^-1-1.759*10^-2*G252+2.253*10^-4*POTENZ(G252,2)-2.654*10^-7*POTENZ(G252,3)+5.363*10^-8*POTENZ(G252,4))))*32/22.414</f>
        <v>7.07954798533786</v>
      </c>
      <c r="N252" s="120" t="n">
        <f aca="false">M252*31.25</f>
        <v>221.235874541808</v>
      </c>
    </row>
    <row collapsed="false" customFormat="false" customHeight="false" hidden="false" ht="12.75" outlineLevel="0" r="253">
      <c r="A253" s="119" t="n">
        <v>40402</v>
      </c>
      <c r="B253" s="0" t="s">
        <v>328</v>
      </c>
      <c r="C253" s="0" t="n">
        <v>38.707</v>
      </c>
      <c r="D253" s="0" t="n">
        <v>269.535</v>
      </c>
      <c r="E253" s="0" t="n">
        <v>29.92</v>
      </c>
      <c r="F253" s="0" t="n">
        <v>3071</v>
      </c>
      <c r="G253" s="0" t="n">
        <v>17.4</v>
      </c>
      <c r="I253" s="120" t="n">
        <f aca="false">(-((TAN(E253*PI()/180))/(TAN(($B$7+($B$14*(G253-$E$7)))*PI()/180))*($H$13+($B$15*(G253-$E$8)))+(TAN(E253*PI()/180))/(TAN(($B$7+($B$14*(G253-$E$7)))*PI()/180))*1/$B$16*($H$13+($B$15*(G253-$E$8)))-$B$13*1/$B$16*($H$13+($B$15*(G253-$E$8)))-($H$13+($B$15*(G253-$E$8)))+$B$13*($H$13+($B$15*(G253-$E$8))))+(WURZEL((POTENZ(((TAN(E253*PI()/180))/(TAN(($B$7+($B$14*(G253-$E$7)))*PI()/180))*($H$13+($B$15*(G253-$E$8)))+(TAN(E253*PI()/180))/(TAN(($B$7+($B$14*(G253-$E$7)))*PI()/180))*1/$B$16*($H$13+($B$15*(G253-$E$8)))-$B$13*1/$B$16*($H$13+($B$15*(G253-$E$8)))-($H$13+($B$15*(G253-$E$8)))+$B$13*($H$13+($B$15*(G253-$E$8)))),2))-4*((TAN(E253*PI()/180))/(TAN(($B$7+($B$14*(G253-$E$7)))*PI()/180))*1/$B$16*POTENZ(($H$13+($B$15*(G253-$E$8))),2))*((TAN(E253*PI()/180))/(TAN(($B$7+($B$14*(G253-$E$7)))*PI()/180))-1))))/(2*((TAN(E253*PI()/180))/(TAN(($B$7+($B$14*(G253-$E$7)))*PI()/180))*1/$B$16*POTENZ(($H$13+($B$15*(G253-$E$8))),2)))</f>
        <v>89.7119556070629</v>
      </c>
      <c r="J253" s="121" t="n">
        <f aca="false">I253*20.9/100</f>
        <v>18.7497987218761</v>
      </c>
      <c r="K253" s="82" t="n">
        <f aca="false">($B$9-EXP(52.57-6690.9/(273.15+G253)-4.681*LN(273.15+G253)))*I253/100*0.2095</f>
        <v>186.6448359052</v>
      </c>
      <c r="L253" s="82" t="n">
        <f aca="false">K253/1.33322</f>
        <v>139.995526548656</v>
      </c>
      <c r="M253" s="120" t="n">
        <f aca="false">(($B$9-EXP(52.57-6690.9/(273.15+G253)-4.681*LN(273.15+G253)))/1013)*I253/100*0.2095*((49-1.335*G253+0.02759*POTENZ(G253,2)-0.0003235*POTENZ(G253,3)+0.000001614*POTENZ(G253,4))-($J$16*(5.516*10^-1-1.759*10^-2*G253+2.253*10^-4*POTENZ(G253,2)-2.654*10^-7*POTENZ(G253,3)+5.363*10^-8*POTENZ(G253,4))))*32/22.414</f>
        <v>7.07954798533786</v>
      </c>
      <c r="N253" s="120" t="n">
        <f aca="false">M253*31.25</f>
        <v>221.235874541808</v>
      </c>
    </row>
    <row collapsed="false" customFormat="false" customHeight="false" hidden="false" ht="12.75" outlineLevel="0" r="254">
      <c r="A254" s="119" t="n">
        <v>40402</v>
      </c>
      <c r="B254" s="0" t="s">
        <v>329</v>
      </c>
      <c r="C254" s="0" t="n">
        <v>38.874</v>
      </c>
      <c r="D254" s="0" t="n">
        <v>269.061</v>
      </c>
      <c r="E254" s="0" t="n">
        <v>29.94</v>
      </c>
      <c r="F254" s="0" t="n">
        <v>3066</v>
      </c>
      <c r="G254" s="0" t="n">
        <v>17.4</v>
      </c>
      <c r="I254" s="120" t="n">
        <f aca="false">(-((TAN(E254*PI()/180))/(TAN(($B$7+($B$14*(G254-$E$7)))*PI()/180))*($H$13+($B$15*(G254-$E$8)))+(TAN(E254*PI()/180))/(TAN(($B$7+($B$14*(G254-$E$7)))*PI()/180))*1/$B$16*($H$13+($B$15*(G254-$E$8)))-$B$13*1/$B$16*($H$13+($B$15*(G254-$E$8)))-($H$13+($B$15*(G254-$E$8)))+$B$13*($H$13+($B$15*(G254-$E$8))))+(WURZEL((POTENZ(((TAN(E254*PI()/180))/(TAN(($B$7+($B$14*(G254-$E$7)))*PI()/180))*($H$13+($B$15*(G254-$E$8)))+(TAN(E254*PI()/180))/(TAN(($B$7+($B$14*(G254-$E$7)))*PI()/180))*1/$B$16*($H$13+($B$15*(G254-$E$8)))-$B$13*1/$B$16*($H$13+($B$15*(G254-$E$8)))-($H$13+($B$15*(G254-$E$8)))+$B$13*($H$13+($B$15*(G254-$E$8)))),2))-4*((TAN(E254*PI()/180))/(TAN(($B$7+($B$14*(G254-$E$7)))*PI()/180))*1/$B$16*POTENZ(($H$13+($B$15*(G254-$E$8))),2))*((TAN(E254*PI()/180))/(TAN(($B$7+($B$14*(G254-$E$7)))*PI()/180))-1))))/(2*((TAN(E254*PI()/180))/(TAN(($B$7+($B$14*(G254-$E$7)))*PI()/180))*1/$B$16*POTENZ(($H$13+($B$15*(G254-$E$8))),2)))</f>
        <v>89.5541684820675</v>
      </c>
      <c r="J254" s="121" t="n">
        <f aca="false">I254*20.9/100</f>
        <v>18.7168212127521</v>
      </c>
      <c r="K254" s="82" t="n">
        <f aca="false">($B$9-EXP(52.57-6690.9/(273.15+G254)-4.681*LN(273.15+G254)))*I254/100*0.2095</f>
        <v>186.316561353013</v>
      </c>
      <c r="L254" s="82" t="n">
        <f aca="false">K254/1.33322</f>
        <v>139.749299705234</v>
      </c>
      <c r="M254" s="120" t="n">
        <f aca="false">(($B$9-EXP(52.57-6690.9/(273.15+G254)-4.681*LN(273.15+G254)))/1013)*I254/100*0.2095*((49-1.335*G254+0.02759*POTENZ(G254,2)-0.0003235*POTENZ(G254,3)+0.000001614*POTENZ(G254,4))-($J$16*(5.516*10^-1-1.759*10^-2*G254+2.253*10^-4*POTENZ(G254,2)-2.654*10^-7*POTENZ(G254,3)+5.363*10^-8*POTENZ(G254,4))))*32/22.414</f>
        <v>7.06709633922989</v>
      </c>
      <c r="N254" s="120" t="n">
        <f aca="false">M254*31.25</f>
        <v>220.846760600934</v>
      </c>
    </row>
    <row collapsed="false" customFormat="false" customHeight="false" hidden="false" ht="12.75" outlineLevel="0" r="255">
      <c r="A255" s="119" t="n">
        <v>40402</v>
      </c>
      <c r="B255" s="0" t="s">
        <v>330</v>
      </c>
      <c r="C255" s="0" t="n">
        <v>39.04</v>
      </c>
      <c r="D255" s="0" t="n">
        <v>272.88</v>
      </c>
      <c r="E255" s="0" t="n">
        <v>29.78</v>
      </c>
      <c r="F255" s="0" t="n">
        <v>3057</v>
      </c>
      <c r="G255" s="0" t="n">
        <v>17.4</v>
      </c>
      <c r="I255" s="120" t="n">
        <f aca="false">(-((TAN(E255*PI()/180))/(TAN(($B$7+($B$14*(G255-$E$7)))*PI()/180))*($H$13+($B$15*(G255-$E$8)))+(TAN(E255*PI()/180))/(TAN(($B$7+($B$14*(G255-$E$7)))*PI()/180))*1/$B$16*($H$13+($B$15*(G255-$E$8)))-$B$13*1/$B$16*($H$13+($B$15*(G255-$E$8)))-($H$13+($B$15*(G255-$E$8)))+$B$13*($H$13+($B$15*(G255-$E$8))))+(WURZEL((POTENZ(((TAN(E255*PI()/180))/(TAN(($B$7+($B$14*(G255-$E$7)))*PI()/180))*($H$13+($B$15*(G255-$E$8)))+(TAN(E255*PI()/180))/(TAN(($B$7+($B$14*(G255-$E$7)))*PI()/180))*1/$B$16*($H$13+($B$15*(G255-$E$8)))-$B$13*1/$B$16*($H$13+($B$15*(G255-$E$8)))-($H$13+($B$15*(G255-$E$8)))+$B$13*($H$13+($B$15*(G255-$E$8)))),2))-4*((TAN(E255*PI()/180))/(TAN(($B$7+($B$14*(G255-$E$7)))*PI()/180))*1/$B$16*POTENZ(($H$13+($B$15*(G255-$E$8))),2))*((TAN(E255*PI()/180))/(TAN(($B$7+($B$14*(G255-$E$7)))*PI()/180))-1))))/(2*((TAN(E255*PI()/180))/(TAN(($B$7+($B$14*(G255-$E$7)))*PI()/180))*1/$B$16*POTENZ(($H$13+($B$15*(G255-$E$8))),2)))</f>
        <v>90.8253847250205</v>
      </c>
      <c r="J255" s="121" t="n">
        <f aca="false">I255*20.9/100</f>
        <v>18.9825054075293</v>
      </c>
      <c r="K255" s="82" t="n">
        <f aca="false">($B$9-EXP(52.57-6690.9/(273.15+G255)-4.681*LN(273.15+G255)))*I255/100*0.2095</f>
        <v>188.961314167289</v>
      </c>
      <c r="L255" s="82" t="n">
        <f aca="false">K255/1.33322</f>
        <v>141.733032933266</v>
      </c>
      <c r="M255" s="120" t="n">
        <f aca="false">(($B$9-EXP(52.57-6690.9/(273.15+G255)-4.681*LN(273.15+G255)))/1013)*I255/100*0.2095*((49-1.335*G255+0.02759*POTENZ(G255,2)-0.0003235*POTENZ(G255,3)+0.000001614*POTENZ(G255,4))-($J$16*(5.516*10^-1-1.759*10^-2*G255+2.253*10^-4*POTENZ(G255,2)-2.654*10^-7*POTENZ(G255,3)+5.363*10^-8*POTENZ(G255,4))))*32/22.414</f>
        <v>7.1674133630962</v>
      </c>
      <c r="N255" s="120" t="n">
        <f aca="false">M255*31.25</f>
        <v>223.981667596756</v>
      </c>
    </row>
    <row collapsed="false" customFormat="false" customHeight="false" hidden="false" ht="12.75" outlineLevel="0" r="256">
      <c r="A256" s="119" t="n">
        <v>40402</v>
      </c>
      <c r="B256" s="0" t="s">
        <v>331</v>
      </c>
      <c r="C256" s="0" t="n">
        <v>39.207</v>
      </c>
      <c r="D256" s="0" t="n">
        <v>283.204</v>
      </c>
      <c r="E256" s="0" t="n">
        <v>29.36</v>
      </c>
      <c r="F256" s="0" t="n">
        <v>3007</v>
      </c>
      <c r="G256" s="0" t="n">
        <v>17.4</v>
      </c>
      <c r="I256" s="120" t="n">
        <f aca="false">(-((TAN(E256*PI()/180))/(TAN(($B$7+($B$14*(G256-$E$7)))*PI()/180))*($H$13+($B$15*(G256-$E$8)))+(TAN(E256*PI()/180))/(TAN(($B$7+($B$14*(G256-$E$7)))*PI()/180))*1/$B$16*($H$13+($B$15*(G256-$E$8)))-$B$13*1/$B$16*($H$13+($B$15*(G256-$E$8)))-($H$13+($B$15*(G256-$E$8)))+$B$13*($H$13+($B$15*(G256-$E$8))))+(WURZEL((POTENZ(((TAN(E256*PI()/180))/(TAN(($B$7+($B$14*(G256-$E$7)))*PI()/180))*($H$13+($B$15*(G256-$E$8)))+(TAN(E256*PI()/180))/(TAN(($B$7+($B$14*(G256-$E$7)))*PI()/180))*1/$B$16*($H$13+($B$15*(G256-$E$8)))-$B$13*1/$B$16*($H$13+($B$15*(G256-$E$8)))-($H$13+($B$15*(G256-$E$8)))+$B$13*($H$13+($B$15*(G256-$E$8)))),2))-4*((TAN(E256*PI()/180))/(TAN(($B$7+($B$14*(G256-$E$7)))*PI()/180))*1/$B$16*POTENZ(($H$13+($B$15*(G256-$E$8))),2))*((TAN(E256*PI()/180))/(TAN(($B$7+($B$14*(G256-$E$7)))*PI()/180))-1))))/(2*((TAN(E256*PI()/180))/(TAN(($B$7+($B$14*(G256-$E$7)))*PI()/180))*1/$B$16*POTENZ(($H$13+($B$15*(G256-$E$8))),2)))</f>
        <v>94.2618018359863</v>
      </c>
      <c r="J256" s="121" t="n">
        <f aca="false">I256*20.9/100</f>
        <v>19.7007165837211</v>
      </c>
      <c r="K256" s="82" t="n">
        <f aca="false">($B$9-EXP(52.57-6690.9/(273.15+G256)-4.681*LN(273.15+G256)))*I256/100*0.2095</f>
        <v>196.110745961946</v>
      </c>
      <c r="L256" s="82" t="n">
        <f aca="false">K256/1.33322</f>
        <v>147.09556259428</v>
      </c>
      <c r="M256" s="120" t="n">
        <f aca="false">(($B$9-EXP(52.57-6690.9/(273.15+G256)-4.681*LN(273.15+G256)))/1013)*I256/100*0.2095*((49-1.335*G256+0.02759*POTENZ(G256,2)-0.0003235*POTENZ(G256,3)+0.000001614*POTENZ(G256,4))-($J$16*(5.516*10^-1-1.759*10^-2*G256+2.253*10^-4*POTENZ(G256,2)-2.654*10^-7*POTENZ(G256,3)+5.363*10^-8*POTENZ(G256,4))))*32/22.414</f>
        <v>7.43859550008222</v>
      </c>
      <c r="N256" s="120" t="n">
        <f aca="false">M256*31.25</f>
        <v>232.456109377569</v>
      </c>
    </row>
    <row collapsed="false" customFormat="false" customHeight="false" hidden="false" ht="12.75" outlineLevel="0" r="257">
      <c r="A257" s="119" t="n">
        <v>40402</v>
      </c>
      <c r="B257" s="0" t="s">
        <v>332</v>
      </c>
      <c r="C257" s="0" t="n">
        <v>39.374</v>
      </c>
      <c r="D257" s="0" t="n">
        <v>278.726</v>
      </c>
      <c r="E257" s="0" t="n">
        <v>29.54</v>
      </c>
      <c r="F257" s="0" t="n">
        <v>2996</v>
      </c>
      <c r="G257" s="0" t="n">
        <v>17.4</v>
      </c>
      <c r="I257" s="120" t="n">
        <f aca="false">(-((TAN(E257*PI()/180))/(TAN(($B$7+($B$14*(G257-$E$7)))*PI()/180))*($H$13+($B$15*(G257-$E$8)))+(TAN(E257*PI()/180))/(TAN(($B$7+($B$14*(G257-$E$7)))*PI()/180))*1/$B$16*($H$13+($B$15*(G257-$E$8)))-$B$13*1/$B$16*($H$13+($B$15*(G257-$E$8)))-($H$13+($B$15*(G257-$E$8)))+$B$13*($H$13+($B$15*(G257-$E$8))))+(WURZEL((POTENZ(((TAN(E257*PI()/180))/(TAN(($B$7+($B$14*(G257-$E$7)))*PI()/180))*($H$13+($B$15*(G257-$E$8)))+(TAN(E257*PI()/180))/(TAN(($B$7+($B$14*(G257-$E$7)))*PI()/180))*1/$B$16*($H$13+($B$15*(G257-$E$8)))-$B$13*1/$B$16*($H$13+($B$15*(G257-$E$8)))-($H$13+($B$15*(G257-$E$8)))+$B$13*($H$13+($B$15*(G257-$E$8)))),2))-4*((TAN(E257*PI()/180))/(TAN(($B$7+($B$14*(G257-$E$7)))*PI()/180))*1/$B$16*POTENZ(($H$13+($B$15*(G257-$E$8))),2))*((TAN(E257*PI()/180))/(TAN(($B$7+($B$14*(G257-$E$7)))*PI()/180))-1))))/(2*((TAN(E257*PI()/180))/(TAN(($B$7+($B$14*(G257-$E$7)))*PI()/180))*1/$B$16*POTENZ(($H$13+($B$15*(G257-$E$8))),2)))</f>
        <v>92.7710923356102</v>
      </c>
      <c r="J257" s="121" t="n">
        <f aca="false">I257*20.9/100</f>
        <v>19.3891582981425</v>
      </c>
      <c r="K257" s="82" t="n">
        <f aca="false">($B$9-EXP(52.57-6690.9/(273.15+G257)-4.681*LN(273.15+G257)))*I257/100*0.2095</f>
        <v>193.009339597574</v>
      </c>
      <c r="L257" s="82" t="n">
        <f aca="false">K257/1.33322</f>
        <v>144.769310089538</v>
      </c>
      <c r="M257" s="120" t="n">
        <f aca="false">(($B$9-EXP(52.57-6690.9/(273.15+G257)-4.681*LN(273.15+G257)))/1013)*I257/100*0.2095*((49-1.335*G257+0.02759*POTENZ(G257,2)-0.0003235*POTENZ(G257,3)+0.000001614*POTENZ(G257,4))-($J$16*(5.516*10^-1-1.759*10^-2*G257+2.253*10^-4*POTENZ(G257,2)-2.654*10^-7*POTENZ(G257,3)+5.363*10^-8*POTENZ(G257,4))))*32/22.414</f>
        <v>7.32095733949707</v>
      </c>
      <c r="N257" s="120" t="n">
        <f aca="false">M257*31.25</f>
        <v>228.779916859283</v>
      </c>
    </row>
    <row collapsed="false" customFormat="false" customHeight="false" hidden="false" ht="12.75" outlineLevel="0" r="258">
      <c r="A258" s="119" t="n">
        <v>40402</v>
      </c>
      <c r="B258" s="0" t="s">
        <v>333</v>
      </c>
      <c r="C258" s="0" t="n">
        <v>39.541</v>
      </c>
      <c r="D258" s="0" t="n">
        <v>280.209</v>
      </c>
      <c r="E258" s="0" t="n">
        <v>29.48</v>
      </c>
      <c r="F258" s="0" t="n">
        <v>3020</v>
      </c>
      <c r="G258" s="0" t="n">
        <v>17.4</v>
      </c>
      <c r="I258" s="120" t="n">
        <f aca="false">(-((TAN(E258*PI()/180))/(TAN(($B$7+($B$14*(G258-$E$7)))*PI()/180))*($H$13+($B$15*(G258-$E$8)))+(TAN(E258*PI()/180))/(TAN(($B$7+($B$14*(G258-$E$7)))*PI()/180))*1/$B$16*($H$13+($B$15*(G258-$E$8)))-$B$13*1/$B$16*($H$13+($B$15*(G258-$E$8)))-($H$13+($B$15*(G258-$E$8)))+$B$13*($H$13+($B$15*(G258-$E$8))))+(WURZEL((POTENZ(((TAN(E258*PI()/180))/(TAN(($B$7+($B$14*(G258-$E$7)))*PI()/180))*($H$13+($B$15*(G258-$E$8)))+(TAN(E258*PI()/180))/(TAN(($B$7+($B$14*(G258-$E$7)))*PI()/180))*1/$B$16*($H$13+($B$15*(G258-$E$8)))-$B$13*1/$B$16*($H$13+($B$15*(G258-$E$8)))-($H$13+($B$15*(G258-$E$8)))+$B$13*($H$13+($B$15*(G258-$E$8)))),2))-4*((TAN(E258*PI()/180))/(TAN(($B$7+($B$14*(G258-$E$7)))*PI()/180))*1/$B$16*POTENZ(($H$13+($B$15*(G258-$E$8))),2))*((TAN(E258*PI()/180))/(TAN(($B$7+($B$14*(G258-$E$7)))*PI()/180))-1))))/(2*((TAN(E258*PI()/180))/(TAN(($B$7+($B$14*(G258-$E$7)))*PI()/180))*1/$B$16*POTENZ(($H$13+($B$15*(G258-$E$8))),2)))</f>
        <v>93.2649617536055</v>
      </c>
      <c r="J258" s="121" t="n">
        <f aca="false">I258*20.9/100</f>
        <v>19.4923770065035</v>
      </c>
      <c r="K258" s="82" t="n">
        <f aca="false">($B$9-EXP(52.57-6690.9/(273.15+G258)-4.681*LN(273.15+G258)))*I258/100*0.2095</f>
        <v>194.03683003468</v>
      </c>
      <c r="L258" s="82" t="n">
        <f aca="false">K258/1.33322</f>
        <v>145.539993425451</v>
      </c>
      <c r="M258" s="120" t="n">
        <f aca="false">(($B$9-EXP(52.57-6690.9/(273.15+G258)-4.681*LN(273.15+G258)))/1013)*I258/100*0.2095*((49-1.335*G258+0.02759*POTENZ(G258,2)-0.0003235*POTENZ(G258,3)+0.000001614*POTENZ(G258,4))-($J$16*(5.516*10^-1-1.759*10^-2*G258+2.253*10^-4*POTENZ(G258,2)-2.654*10^-7*POTENZ(G258,3)+5.363*10^-8*POTENZ(G258,4))))*32/22.414</f>
        <v>7.35993065380651</v>
      </c>
      <c r="N258" s="120" t="n">
        <f aca="false">M258*31.25</f>
        <v>229.997832931453</v>
      </c>
    </row>
    <row collapsed="false" customFormat="false" customHeight="false" hidden="false" ht="12.75" outlineLevel="0" r="259">
      <c r="A259" s="119" t="n">
        <v>40402</v>
      </c>
      <c r="B259" s="0" t="s">
        <v>334</v>
      </c>
      <c r="C259" s="0" t="n">
        <v>39.708</v>
      </c>
      <c r="D259" s="0" t="n">
        <v>273.362</v>
      </c>
      <c r="E259" s="0" t="n">
        <v>29.76</v>
      </c>
      <c r="F259" s="0" t="n">
        <v>3069</v>
      </c>
      <c r="G259" s="0" t="n">
        <v>17.4</v>
      </c>
      <c r="I259" s="120" t="n">
        <f aca="false">(-((TAN(E259*PI()/180))/(TAN(($B$7+($B$14*(G259-$E$7)))*PI()/180))*($H$13+($B$15*(G259-$E$8)))+(TAN(E259*PI()/180))/(TAN(($B$7+($B$14*(G259-$E$7)))*PI()/180))*1/$B$16*($H$13+($B$15*(G259-$E$8)))-$B$13*1/$B$16*($H$13+($B$15*(G259-$E$8)))-($H$13+($B$15*(G259-$E$8)))+$B$13*($H$13+($B$15*(G259-$E$8))))+(WURZEL((POTENZ(((TAN(E259*PI()/180))/(TAN(($B$7+($B$14*(G259-$E$7)))*PI()/180))*($H$13+($B$15*(G259-$E$8)))+(TAN(E259*PI()/180))/(TAN(($B$7+($B$14*(G259-$E$7)))*PI()/180))*1/$B$16*($H$13+($B$15*(G259-$E$8)))-$B$13*1/$B$16*($H$13+($B$15*(G259-$E$8)))-($H$13+($B$15*(G259-$E$8)))+$B$13*($H$13+($B$15*(G259-$E$8)))),2))-4*((TAN(E259*PI()/180))/(TAN(($B$7+($B$14*(G259-$E$7)))*PI()/180))*1/$B$16*POTENZ(($H$13+($B$15*(G259-$E$8))),2))*((TAN(E259*PI()/180))/(TAN(($B$7+($B$14*(G259-$E$7)))*PI()/180))-1))))/(2*((TAN(E259*PI()/180))/(TAN(($B$7+($B$14*(G259-$E$7)))*PI()/180))*1/$B$16*POTENZ(($H$13+($B$15*(G259-$E$8))),2)))</f>
        <v>90.9857305045727</v>
      </c>
      <c r="J259" s="121" t="n">
        <f aca="false">I259*20.9/100</f>
        <v>19.0160176754557</v>
      </c>
      <c r="K259" s="82" t="n">
        <f aca="false">($B$9-EXP(52.57-6690.9/(273.15+G259)-4.681*LN(273.15+G259)))*I259/100*0.2095</f>
        <v>189.294911974962</v>
      </c>
      <c r="L259" s="82" t="n">
        <f aca="false">K259/1.33322</f>
        <v>141.983252557689</v>
      </c>
      <c r="M259" s="120" t="n">
        <f aca="false">(($B$9-EXP(52.57-6690.9/(273.15+G259)-4.681*LN(273.15+G259)))/1013)*I259/100*0.2095*((49-1.335*G259+0.02759*POTENZ(G259,2)-0.0003235*POTENZ(G259,3)+0.000001614*POTENZ(G259,4))-($J$16*(5.516*10^-1-1.759*10^-2*G259+2.253*10^-4*POTENZ(G259,2)-2.654*10^-7*POTENZ(G259,3)+5.363*10^-8*POTENZ(G259,4))))*32/22.414</f>
        <v>7.18006692340379</v>
      </c>
      <c r="N259" s="120" t="n">
        <f aca="false">M259*31.25</f>
        <v>224.377091356369</v>
      </c>
    </row>
    <row collapsed="false" customFormat="false" customHeight="false" hidden="false" ht="12.75" outlineLevel="0" r="260">
      <c r="A260" s="119" t="n">
        <v>40402</v>
      </c>
      <c r="B260" s="0" t="s">
        <v>335</v>
      </c>
      <c r="C260" s="0" t="n">
        <v>39.875</v>
      </c>
      <c r="D260" s="0" t="n">
        <v>317.003</v>
      </c>
      <c r="E260" s="0" t="n">
        <v>28.1</v>
      </c>
      <c r="F260" s="0" t="n">
        <v>2865</v>
      </c>
      <c r="G260" s="0" t="n">
        <v>17.4</v>
      </c>
      <c r="I260" s="120" t="n">
        <f aca="false">(-((TAN(E260*PI()/180))/(TAN(($B$7+($B$14*(G260-$E$7)))*PI()/180))*($H$13+($B$15*(G260-$E$8)))+(TAN(E260*PI()/180))/(TAN(($B$7+($B$14*(G260-$E$7)))*PI()/180))*1/$B$16*($H$13+($B$15*(G260-$E$8)))-$B$13*1/$B$16*($H$13+($B$15*(G260-$E$8)))-($H$13+($B$15*(G260-$E$8)))+$B$13*($H$13+($B$15*(G260-$E$8))))+(WURZEL((POTENZ(((TAN(E260*PI()/180))/(TAN(($B$7+($B$14*(G260-$E$7)))*PI()/180))*($H$13+($B$15*(G260-$E$8)))+(TAN(E260*PI()/180))/(TAN(($B$7+($B$14*(G260-$E$7)))*PI()/180))*1/$B$16*($H$13+($B$15*(G260-$E$8)))-$B$13*1/$B$16*($H$13+($B$15*(G260-$E$8)))-($H$13+($B$15*(G260-$E$8)))+$B$13*($H$13+($B$15*(G260-$E$8)))),2))-4*((TAN(E260*PI()/180))/(TAN(($B$7+($B$14*(G260-$E$7)))*PI()/180))*1/$B$16*POTENZ(($H$13+($B$15*(G260-$E$8))),2))*((TAN(E260*PI()/180))/(TAN(($B$7+($B$14*(G260-$E$7)))*PI()/180))-1))))/(2*((TAN(E260*PI()/180))/(TAN(($B$7+($B$14*(G260-$E$7)))*PI()/180))*1/$B$16*POTENZ(($H$13+($B$15*(G260-$E$8))),2)))</f>
        <v>105.511480617361</v>
      </c>
      <c r="J260" s="121" t="n">
        <f aca="false">I260*20.9/100</f>
        <v>22.0518994490285</v>
      </c>
      <c r="K260" s="82" t="n">
        <f aca="false">($B$9-EXP(52.57-6690.9/(273.15+G260)-4.681*LN(273.15+G260)))*I260/100*0.2095</f>
        <v>219.515591346575</v>
      </c>
      <c r="L260" s="82" t="n">
        <f aca="false">K260/1.33322</f>
        <v>164.650688818481</v>
      </c>
      <c r="M260" s="120" t="n">
        <f aca="false">(($B$9-EXP(52.57-6690.9/(273.15+G260)-4.681*LN(273.15+G260)))/1013)*I260/100*0.2095*((49-1.335*G260+0.02759*POTENZ(G260,2)-0.0003235*POTENZ(G260,3)+0.000001614*POTENZ(G260,4))-($J$16*(5.516*10^-1-1.759*10^-2*G260+2.253*10^-4*POTENZ(G260,2)-2.654*10^-7*POTENZ(G260,3)+5.363*10^-8*POTENZ(G260,4))))*32/22.414</f>
        <v>8.32635499895231</v>
      </c>
      <c r="N260" s="120" t="n">
        <f aca="false">M260*31.25</f>
        <v>260.19859371726</v>
      </c>
    </row>
    <row collapsed="false" customFormat="false" customHeight="false" hidden="false" ht="12.75" outlineLevel="0" r="261">
      <c r="A261" s="119" t="n">
        <v>40402</v>
      </c>
      <c r="B261" s="0" t="s">
        <v>336</v>
      </c>
      <c r="C261" s="0" t="n">
        <v>40.042</v>
      </c>
      <c r="D261" s="0" t="n">
        <v>329.007</v>
      </c>
      <c r="E261" s="0" t="n">
        <v>27.69</v>
      </c>
      <c r="F261" s="0" t="n">
        <v>2789</v>
      </c>
      <c r="G261" s="0" t="n">
        <v>17.4</v>
      </c>
      <c r="I261" s="120" t="n">
        <f aca="false">(-((TAN(E261*PI()/180))/(TAN(($B$7+($B$14*(G261-$E$7)))*PI()/180))*($H$13+($B$15*(G261-$E$8)))+(TAN(E261*PI()/180))/(TAN(($B$7+($B$14*(G261-$E$7)))*PI()/180))*1/$B$16*($H$13+($B$15*(G261-$E$8)))-$B$13*1/$B$16*($H$13+($B$15*(G261-$E$8)))-($H$13+($B$15*(G261-$E$8)))+$B$13*($H$13+($B$15*(G261-$E$8))))+(WURZEL((POTENZ(((TAN(E261*PI()/180))/(TAN(($B$7+($B$14*(G261-$E$7)))*PI()/180))*($H$13+($B$15*(G261-$E$8)))+(TAN(E261*PI()/180))/(TAN(($B$7+($B$14*(G261-$E$7)))*PI()/180))*1/$B$16*($H$13+($B$15*(G261-$E$8)))-$B$13*1/$B$16*($H$13+($B$15*(G261-$E$8)))-($H$13+($B$15*(G261-$E$8)))+$B$13*($H$13+($B$15*(G261-$E$8)))),2))-4*((TAN(E261*PI()/180))/(TAN(($B$7+($B$14*(G261-$E$7)))*PI()/180))*1/$B$16*POTENZ(($H$13+($B$15*(G261-$E$8))),2))*((TAN(E261*PI()/180))/(TAN(($B$7+($B$14*(G261-$E$7)))*PI()/180))-1))))/(2*((TAN(E261*PI()/180))/(TAN(($B$7+($B$14*(G261-$E$7)))*PI()/180))*1/$B$16*POTENZ(($H$13+($B$15*(G261-$E$8))),2)))</f>
        <v>109.506802725918</v>
      </c>
      <c r="J261" s="121" t="n">
        <f aca="false">I261*20.9/100</f>
        <v>22.8869217697168</v>
      </c>
      <c r="K261" s="82" t="n">
        <f aca="false">($B$9-EXP(52.57-6690.9/(273.15+G261)-4.681*LN(273.15+G261)))*I261/100*0.2095</f>
        <v>227.827819458133</v>
      </c>
      <c r="L261" s="82" t="n">
        <f aca="false">K261/1.33322</f>
        <v>170.885389851737</v>
      </c>
      <c r="M261" s="120" t="n">
        <f aca="false">(($B$9-EXP(52.57-6690.9/(273.15+G261)-4.681*LN(273.15+G261)))/1013)*I261/100*0.2095*((49-1.335*G261+0.02759*POTENZ(G261,2)-0.0003235*POTENZ(G261,3)+0.000001614*POTENZ(G261,4))-($J$16*(5.516*10^-1-1.759*10^-2*G261+2.253*10^-4*POTENZ(G261,2)-2.654*10^-7*POTENZ(G261,3)+5.363*10^-8*POTENZ(G261,4))))*32/22.414</f>
        <v>8.64164268154719</v>
      </c>
      <c r="N261" s="120" t="n">
        <f aca="false">M261*31.25</f>
        <v>270.05133379835</v>
      </c>
    </row>
    <row collapsed="false" customFormat="false" customHeight="false" hidden="false" ht="12.75" outlineLevel="0" r="262">
      <c r="A262" s="119" t="n">
        <v>40402</v>
      </c>
      <c r="B262" s="0" t="s">
        <v>337</v>
      </c>
      <c r="C262" s="0" t="n">
        <v>40.209</v>
      </c>
      <c r="D262" s="0" t="n">
        <v>339.062</v>
      </c>
      <c r="E262" s="0" t="n">
        <v>27.36</v>
      </c>
      <c r="F262" s="0" t="n">
        <v>2753</v>
      </c>
      <c r="G262" s="0" t="n">
        <v>17.4</v>
      </c>
      <c r="I262" s="120" t="n">
        <f aca="false">(-((TAN(E262*PI()/180))/(TAN(($B$7+($B$14*(G262-$E$7)))*PI()/180))*($H$13+($B$15*(G262-$E$8)))+(TAN(E262*PI()/180))/(TAN(($B$7+($B$14*(G262-$E$7)))*PI()/180))*1/$B$16*($H$13+($B$15*(G262-$E$8)))-$B$13*1/$B$16*($H$13+($B$15*(G262-$E$8)))-($H$13+($B$15*(G262-$E$8)))+$B$13*($H$13+($B$15*(G262-$E$8))))+(WURZEL((POTENZ(((TAN(E262*PI()/180))/(TAN(($B$7+($B$14*(G262-$E$7)))*PI()/180))*($H$13+($B$15*(G262-$E$8)))+(TAN(E262*PI()/180))/(TAN(($B$7+($B$14*(G262-$E$7)))*PI()/180))*1/$B$16*($H$13+($B$15*(G262-$E$8)))-$B$13*1/$B$16*($H$13+($B$15*(G262-$E$8)))-($H$13+($B$15*(G262-$E$8)))+$B$13*($H$13+($B$15*(G262-$E$8)))),2))-4*((TAN(E262*PI()/180))/(TAN(($B$7+($B$14*(G262-$E$7)))*PI()/180))*1/$B$16*POTENZ(($H$13+($B$15*(G262-$E$8))),2))*((TAN(E262*PI()/180))/(TAN(($B$7+($B$14*(G262-$E$7)))*PI()/180))-1))))/(2*((TAN(E262*PI()/180))/(TAN(($B$7+($B$14*(G262-$E$7)))*PI()/180))*1/$B$16*POTENZ(($H$13+($B$15*(G262-$E$8))),2)))</f>
        <v>112.853378327773</v>
      </c>
      <c r="J262" s="121" t="n">
        <f aca="false">I262*20.9/100</f>
        <v>23.5863560705045</v>
      </c>
      <c r="K262" s="82" t="n">
        <f aca="false">($B$9-EXP(52.57-6690.9/(273.15+G262)-4.681*LN(273.15+G262)))*I262/100*0.2095</f>
        <v>234.790336882103</v>
      </c>
      <c r="L262" s="82" t="n">
        <f aca="false">K262/1.33322</f>
        <v>176.107721817931</v>
      </c>
      <c r="M262" s="120" t="n">
        <f aca="false">(($B$9-EXP(52.57-6690.9/(273.15+G262)-4.681*LN(273.15+G262)))/1013)*I262/100*0.2095*((49-1.335*G262+0.02759*POTENZ(G262,2)-0.0003235*POTENZ(G262,3)+0.000001614*POTENZ(G262,4))-($J$16*(5.516*10^-1-1.759*10^-2*G262+2.253*10^-4*POTENZ(G262,2)-2.654*10^-7*POTENZ(G262,3)+5.363*10^-8*POTENZ(G262,4))))*32/22.414</f>
        <v>8.90573504693564</v>
      </c>
      <c r="N262" s="120" t="n">
        <f aca="false">M262*31.25</f>
        <v>278.304220216739</v>
      </c>
    </row>
    <row collapsed="false" customFormat="false" customHeight="false" hidden="false" ht="12.75" outlineLevel="0" r="263">
      <c r="A263" s="119" t="n">
        <v>40402</v>
      </c>
      <c r="B263" s="0" t="s">
        <v>338</v>
      </c>
      <c r="C263" s="0" t="n">
        <v>40.376</v>
      </c>
      <c r="D263" s="0" t="n">
        <v>342.808</v>
      </c>
      <c r="E263" s="0" t="n">
        <v>27.24</v>
      </c>
      <c r="F263" s="0" t="n">
        <v>2742</v>
      </c>
      <c r="G263" s="0" t="n">
        <v>17.4</v>
      </c>
      <c r="I263" s="120" t="n">
        <f aca="false">(-((TAN(E263*PI()/180))/(TAN(($B$7+($B$14*(G263-$E$7)))*PI()/180))*($H$13+($B$15*(G263-$E$8)))+(TAN(E263*PI()/180))/(TAN(($B$7+($B$14*(G263-$E$7)))*PI()/180))*1/$B$16*($H$13+($B$15*(G263-$E$8)))-$B$13*1/$B$16*($H$13+($B$15*(G263-$E$8)))-($H$13+($B$15*(G263-$E$8)))+$B$13*($H$13+($B$15*(G263-$E$8))))+(WURZEL((POTENZ(((TAN(E263*PI()/180))/(TAN(($B$7+($B$14*(G263-$E$7)))*PI()/180))*($H$13+($B$15*(G263-$E$8)))+(TAN(E263*PI()/180))/(TAN(($B$7+($B$14*(G263-$E$7)))*PI()/180))*1/$B$16*($H$13+($B$15*(G263-$E$8)))-$B$13*1/$B$16*($H$13+($B$15*(G263-$E$8)))-($H$13+($B$15*(G263-$E$8)))+$B$13*($H$13+($B$15*(G263-$E$8)))),2))-4*((TAN(E263*PI()/180))/(TAN(($B$7+($B$14*(G263-$E$7)))*PI()/180))*1/$B$16*POTENZ(($H$13+($B$15*(G263-$E$8))),2))*((TAN(E263*PI()/180))/(TAN(($B$7+($B$14*(G263-$E$7)))*PI()/180))-1))))/(2*((TAN(E263*PI()/180))/(TAN(($B$7+($B$14*(G263-$E$7)))*PI()/180))*1/$B$16*POTENZ(($H$13+($B$15*(G263-$E$8))),2)))</f>
        <v>114.100427866159</v>
      </c>
      <c r="J263" s="121" t="n">
        <f aca="false">I263*20.9/100</f>
        <v>23.8469894240273</v>
      </c>
      <c r="K263" s="82" t="n">
        <f aca="false">($B$9-EXP(52.57-6690.9/(273.15+G263)-4.681*LN(273.15+G263)))*I263/100*0.2095</f>
        <v>237.384811106668</v>
      </c>
      <c r="L263" s="82" t="n">
        <f aca="false">K263/1.33322</f>
        <v>178.053742898147</v>
      </c>
      <c r="M263" s="120" t="n">
        <f aca="false">(($B$9-EXP(52.57-6690.9/(273.15+G263)-4.681*LN(273.15+G263)))/1013)*I263/100*0.2095*((49-1.335*G263+0.02759*POTENZ(G263,2)-0.0003235*POTENZ(G263,3)+0.000001614*POTENZ(G263,4))-($J$16*(5.516*10^-1-1.759*10^-2*G263+2.253*10^-4*POTENZ(G263,2)-2.654*10^-7*POTENZ(G263,3)+5.363*10^-8*POTENZ(G263,4))))*32/22.414</f>
        <v>9.00414497443484</v>
      </c>
      <c r="N263" s="120" t="n">
        <f aca="false">M263*31.25</f>
        <v>281.379530451089</v>
      </c>
    </row>
    <row collapsed="false" customFormat="false" customHeight="false" hidden="false" ht="12.75" outlineLevel="0" r="264">
      <c r="A264" s="119" t="n">
        <v>40402</v>
      </c>
      <c r="B264" s="0" t="s">
        <v>339</v>
      </c>
      <c r="C264" s="0" t="n">
        <v>40.543</v>
      </c>
      <c r="D264" s="0" t="n">
        <v>342.808</v>
      </c>
      <c r="E264" s="0" t="n">
        <v>27.24</v>
      </c>
      <c r="F264" s="0" t="n">
        <v>2734</v>
      </c>
      <c r="G264" s="0" t="n">
        <v>17.4</v>
      </c>
      <c r="I264" s="120" t="n">
        <f aca="false">(-((TAN(E264*PI()/180))/(TAN(($B$7+($B$14*(G264-$E$7)))*PI()/180))*($H$13+($B$15*(G264-$E$8)))+(TAN(E264*PI()/180))/(TAN(($B$7+($B$14*(G264-$E$7)))*PI()/180))*1/$B$16*($H$13+($B$15*(G264-$E$8)))-$B$13*1/$B$16*($H$13+($B$15*(G264-$E$8)))-($H$13+($B$15*(G264-$E$8)))+$B$13*($H$13+($B$15*(G264-$E$8))))+(WURZEL((POTENZ(((TAN(E264*PI()/180))/(TAN(($B$7+($B$14*(G264-$E$7)))*PI()/180))*($H$13+($B$15*(G264-$E$8)))+(TAN(E264*PI()/180))/(TAN(($B$7+($B$14*(G264-$E$7)))*PI()/180))*1/$B$16*($H$13+($B$15*(G264-$E$8)))-$B$13*1/$B$16*($H$13+($B$15*(G264-$E$8)))-($H$13+($B$15*(G264-$E$8)))+$B$13*($H$13+($B$15*(G264-$E$8)))),2))-4*((TAN(E264*PI()/180))/(TAN(($B$7+($B$14*(G264-$E$7)))*PI()/180))*1/$B$16*POTENZ(($H$13+($B$15*(G264-$E$8))),2))*((TAN(E264*PI()/180))/(TAN(($B$7+($B$14*(G264-$E$7)))*PI()/180))-1))))/(2*((TAN(E264*PI()/180))/(TAN(($B$7+($B$14*(G264-$E$7)))*PI()/180))*1/$B$16*POTENZ(($H$13+($B$15*(G264-$E$8))),2)))</f>
        <v>114.100427866159</v>
      </c>
      <c r="J264" s="121" t="n">
        <f aca="false">I264*20.9/100</f>
        <v>23.8469894240273</v>
      </c>
      <c r="K264" s="82" t="n">
        <f aca="false">($B$9-EXP(52.57-6690.9/(273.15+G264)-4.681*LN(273.15+G264)))*I264/100*0.2095</f>
        <v>237.384811106668</v>
      </c>
      <c r="L264" s="82" t="n">
        <f aca="false">K264/1.33322</f>
        <v>178.053742898147</v>
      </c>
      <c r="M264" s="120" t="n">
        <f aca="false">(($B$9-EXP(52.57-6690.9/(273.15+G264)-4.681*LN(273.15+G264)))/1013)*I264/100*0.2095*((49-1.335*G264+0.02759*POTENZ(G264,2)-0.0003235*POTENZ(G264,3)+0.000001614*POTENZ(G264,4))-($J$16*(5.516*10^-1-1.759*10^-2*G264+2.253*10^-4*POTENZ(G264,2)-2.654*10^-7*POTENZ(G264,3)+5.363*10^-8*POTENZ(G264,4))))*32/22.414</f>
        <v>9.00414497443484</v>
      </c>
      <c r="N264" s="120" t="n">
        <f aca="false">M264*31.25</f>
        <v>281.379530451089</v>
      </c>
    </row>
    <row collapsed="false" customFormat="false" customHeight="false" hidden="false" ht="12.75" outlineLevel="0" r="265">
      <c r="A265" s="119" t="n">
        <v>40402</v>
      </c>
      <c r="B265" s="0" t="s">
        <v>340</v>
      </c>
      <c r="C265" s="0" t="n">
        <v>40.71</v>
      </c>
      <c r="D265" s="0" t="n">
        <v>345.968</v>
      </c>
      <c r="E265" s="0" t="n">
        <v>27.14</v>
      </c>
      <c r="F265" s="0" t="n">
        <v>2732</v>
      </c>
      <c r="G265" s="0" t="n">
        <v>17.4</v>
      </c>
      <c r="I265" s="120" t="n">
        <f aca="false">(-((TAN(E265*PI()/180))/(TAN(($B$7+($B$14*(G265-$E$7)))*PI()/180))*($H$13+($B$15*(G265-$E$8)))+(TAN(E265*PI()/180))/(TAN(($B$7+($B$14*(G265-$E$7)))*PI()/180))*1/$B$16*($H$13+($B$15*(G265-$E$8)))-$B$13*1/$B$16*($H$13+($B$15*(G265-$E$8)))-($H$13+($B$15*(G265-$E$8)))+$B$13*($H$13+($B$15*(G265-$E$8))))+(WURZEL((POTENZ(((TAN(E265*PI()/180))/(TAN(($B$7+($B$14*(G265-$E$7)))*PI()/180))*($H$13+($B$15*(G265-$E$8)))+(TAN(E265*PI()/180))/(TAN(($B$7+($B$14*(G265-$E$7)))*PI()/180))*1/$B$16*($H$13+($B$15*(G265-$E$8)))-$B$13*1/$B$16*($H$13+($B$15*(G265-$E$8)))-($H$13+($B$15*(G265-$E$8)))+$B$13*($H$13+($B$15*(G265-$E$8)))),2))-4*((TAN(E265*PI()/180))/(TAN(($B$7+($B$14*(G265-$E$7)))*PI()/180))*1/$B$16*POTENZ(($H$13+($B$15*(G265-$E$8))),2))*((TAN(E265*PI()/180))/(TAN(($B$7+($B$14*(G265-$E$7)))*PI()/180))-1))))/(2*((TAN(E265*PI()/180))/(TAN(($B$7+($B$14*(G265-$E$7)))*PI()/180))*1/$B$16*POTENZ(($H$13+($B$15*(G265-$E$8))),2)))</f>
        <v>115.152224151625</v>
      </c>
      <c r="J265" s="121" t="n">
        <f aca="false">I265*20.9/100</f>
        <v>24.0668148476896</v>
      </c>
      <c r="K265" s="82" t="n">
        <f aca="false">($B$9-EXP(52.57-6690.9/(273.15+G265)-4.681*LN(273.15+G265)))*I265/100*0.2095</f>
        <v>239.573062870638</v>
      </c>
      <c r="L265" s="82" t="n">
        <f aca="false">K265/1.33322</f>
        <v>179.695071234033</v>
      </c>
      <c r="M265" s="120" t="n">
        <f aca="false">(($B$9-EXP(52.57-6690.9/(273.15+G265)-4.681*LN(273.15+G265)))/1013)*I265/100*0.2095*((49-1.335*G265+0.02759*POTENZ(G265,2)-0.0003235*POTENZ(G265,3)+0.000001614*POTENZ(G265,4))-($J$16*(5.516*10^-1-1.759*10^-2*G265+2.253*10^-4*POTENZ(G265,2)-2.654*10^-7*POTENZ(G265,3)+5.363*10^-8*POTENZ(G265,4))))*32/22.414</f>
        <v>9.0871466459887</v>
      </c>
      <c r="N265" s="120" t="n">
        <f aca="false">M265*31.25</f>
        <v>283.973332687147</v>
      </c>
    </row>
    <row collapsed="false" customFormat="false" customHeight="false" hidden="false" ht="12.75" outlineLevel="0" r="266">
      <c r="A266" s="119" t="n">
        <v>40402</v>
      </c>
      <c r="B266" s="0" t="s">
        <v>341</v>
      </c>
      <c r="C266" s="0" t="n">
        <v>40.876</v>
      </c>
      <c r="D266" s="0" t="n">
        <v>345.651</v>
      </c>
      <c r="E266" s="0" t="n">
        <v>27.15</v>
      </c>
      <c r="F266" s="0" t="n">
        <v>2727</v>
      </c>
      <c r="G266" s="0" t="n">
        <v>17.4</v>
      </c>
      <c r="I266" s="120" t="n">
        <f aca="false">(-((TAN(E266*PI()/180))/(TAN(($B$7+($B$14*(G266-$E$7)))*PI()/180))*($H$13+($B$15*(G266-$E$8)))+(TAN(E266*PI()/180))/(TAN(($B$7+($B$14*(G266-$E$7)))*PI()/180))*1/$B$16*($H$13+($B$15*(G266-$E$8)))-$B$13*1/$B$16*($H$13+($B$15*(G266-$E$8)))-($H$13+($B$15*(G266-$E$8)))+$B$13*($H$13+($B$15*(G266-$E$8))))+(WURZEL((POTENZ(((TAN(E266*PI()/180))/(TAN(($B$7+($B$14*(G266-$E$7)))*PI()/180))*($H$13+($B$15*(G266-$E$8)))+(TAN(E266*PI()/180))/(TAN(($B$7+($B$14*(G266-$E$7)))*PI()/180))*1/$B$16*($H$13+($B$15*(G266-$E$8)))-$B$13*1/$B$16*($H$13+($B$15*(G266-$E$8)))-($H$13+($B$15*(G266-$E$8)))+$B$13*($H$13+($B$15*(G266-$E$8)))),2))-4*((TAN(E266*PI()/180))/(TAN(($B$7+($B$14*(G266-$E$7)))*PI()/180))*1/$B$16*POTENZ(($H$13+($B$15*(G266-$E$8))),2))*((TAN(E266*PI()/180))/(TAN(($B$7+($B$14*(G266-$E$7)))*PI()/180))-1))))/(2*((TAN(E266*PI()/180))/(TAN(($B$7+($B$14*(G266-$E$7)))*PI()/180))*1/$B$16*POTENZ(($H$13+($B$15*(G266-$E$8))),2)))</f>
        <v>115.046524437796</v>
      </c>
      <c r="J266" s="121" t="n">
        <f aca="false">I266*20.9/100</f>
        <v>24.0447236074993</v>
      </c>
      <c r="K266" s="82" t="n">
        <f aca="false">($B$9-EXP(52.57-6690.9/(273.15+G266)-4.681*LN(273.15+G266)))*I266/100*0.2095</f>
        <v>239.353155661957</v>
      </c>
      <c r="L266" s="82" t="n">
        <f aca="false">K266/1.33322</f>
        <v>179.530126807246</v>
      </c>
      <c r="M266" s="120" t="n">
        <f aca="false">(($B$9-EXP(52.57-6690.9/(273.15+G266)-4.681*LN(273.15+G266)))/1013)*I266/100*0.2095*((49-1.335*G266+0.02759*POTENZ(G266,2)-0.0003235*POTENZ(G266,3)+0.000001614*POTENZ(G266,4))-($J$16*(5.516*10^-1-1.759*10^-2*G266+2.253*10^-4*POTENZ(G266,2)-2.654*10^-7*POTENZ(G266,3)+5.363*10^-8*POTENZ(G266,4))))*32/22.414</f>
        <v>9.07880543671479</v>
      </c>
      <c r="N266" s="120" t="n">
        <f aca="false">M266*31.25</f>
        <v>283.712669897337</v>
      </c>
    </row>
    <row collapsed="false" customFormat="false" customHeight="false" hidden="false" ht="12.75" outlineLevel="0" r="267">
      <c r="A267" s="119" t="n">
        <v>40402</v>
      </c>
      <c r="B267" s="0" t="s">
        <v>342</v>
      </c>
      <c r="C267" s="0" t="n">
        <v>41.043</v>
      </c>
      <c r="D267" s="0" t="n">
        <v>346.286</v>
      </c>
      <c r="E267" s="0" t="n">
        <v>27.13</v>
      </c>
      <c r="F267" s="0" t="n">
        <v>2720</v>
      </c>
      <c r="G267" s="0" t="n">
        <v>17.4</v>
      </c>
      <c r="I267" s="120" t="n">
        <f aca="false">(-((TAN(E267*PI()/180))/(TAN(($B$7+($B$14*(G267-$E$7)))*PI()/180))*($H$13+($B$15*(G267-$E$8)))+(TAN(E267*PI()/180))/(TAN(($B$7+($B$14*(G267-$E$7)))*PI()/180))*1/$B$16*($H$13+($B$15*(G267-$E$8)))-$B$13*1/$B$16*($H$13+($B$15*(G267-$E$8)))-($H$13+($B$15*(G267-$E$8)))+$B$13*($H$13+($B$15*(G267-$E$8))))+(WURZEL((POTENZ(((TAN(E267*PI()/180))/(TAN(($B$7+($B$14*(G267-$E$7)))*PI()/180))*($H$13+($B$15*(G267-$E$8)))+(TAN(E267*PI()/180))/(TAN(($B$7+($B$14*(G267-$E$7)))*PI()/180))*1/$B$16*($H$13+($B$15*(G267-$E$8)))-$B$13*1/$B$16*($H$13+($B$15*(G267-$E$8)))-($H$13+($B$15*(G267-$E$8)))+$B$13*($H$13+($B$15*(G267-$E$8)))),2))-4*((TAN(E267*PI()/180))/(TAN(($B$7+($B$14*(G267-$E$7)))*PI()/180))*1/$B$16*POTENZ(($H$13+($B$15*(G267-$E$8))),2))*((TAN(E267*PI()/180))/(TAN(($B$7+($B$14*(G267-$E$7)))*PI()/180))-1))))/(2*((TAN(E267*PI()/180))/(TAN(($B$7+($B$14*(G267-$E$7)))*PI()/180))*1/$B$16*POTENZ(($H$13+($B$15*(G267-$E$8))),2)))</f>
        <v>115.258040039985</v>
      </c>
      <c r="J267" s="121" t="n">
        <f aca="false">I267*20.9/100</f>
        <v>24.0889303683568</v>
      </c>
      <c r="K267" s="82" t="n">
        <f aca="false">($B$9-EXP(52.57-6690.9/(273.15+G267)-4.681*LN(273.15+G267)))*I267/100*0.2095</f>
        <v>239.793211779281</v>
      </c>
      <c r="L267" s="82" t="n">
        <f aca="false">K267/1.33322</f>
        <v>179.860196951202</v>
      </c>
      <c r="M267" s="120" t="n">
        <f aca="false">(($B$9-EXP(52.57-6690.9/(273.15+G267)-4.681*LN(273.15+G267)))/1013)*I267/100*0.2095*((49-1.335*G267+0.02759*POTENZ(G267,2)-0.0003235*POTENZ(G267,3)+0.000001614*POTENZ(G267,4))-($J$16*(5.516*10^-1-1.759*10^-2*G267+2.253*10^-4*POTENZ(G267,2)-2.654*10^-7*POTENZ(G267,3)+5.363*10^-8*POTENZ(G267,4))))*32/22.414</f>
        <v>9.09549702308378</v>
      </c>
      <c r="N267" s="120" t="n">
        <f aca="false">M267*31.25</f>
        <v>284.234281971368</v>
      </c>
    </row>
    <row collapsed="false" customFormat="false" customHeight="false" hidden="false" ht="12.75" outlineLevel="0" r="268">
      <c r="A268" s="119" t="n">
        <v>40402</v>
      </c>
      <c r="B268" s="0" t="s">
        <v>343</v>
      </c>
      <c r="C268" s="0" t="n">
        <v>41.21</v>
      </c>
      <c r="D268" s="0" t="n">
        <v>350.129</v>
      </c>
      <c r="E268" s="0" t="n">
        <v>27.01</v>
      </c>
      <c r="F268" s="0" t="n">
        <v>2719</v>
      </c>
      <c r="G268" s="0" t="n">
        <v>17.4</v>
      </c>
      <c r="I268" s="120" t="n">
        <f aca="false">(-((TAN(E268*PI()/180))/(TAN(($B$7+($B$14*(G268-$E$7)))*PI()/180))*($H$13+($B$15*(G268-$E$8)))+(TAN(E268*PI()/180))/(TAN(($B$7+($B$14*(G268-$E$7)))*PI()/180))*1/$B$16*($H$13+($B$15*(G268-$E$8)))-$B$13*1/$B$16*($H$13+($B$15*(G268-$E$8)))-($H$13+($B$15*(G268-$E$8)))+$B$13*($H$13+($B$15*(G268-$E$8))))+(WURZEL((POTENZ(((TAN(E268*PI()/180))/(TAN(($B$7+($B$14*(G268-$E$7)))*PI()/180))*($H$13+($B$15*(G268-$E$8)))+(TAN(E268*PI()/180))/(TAN(($B$7+($B$14*(G268-$E$7)))*PI()/180))*1/$B$16*($H$13+($B$15*(G268-$E$8)))-$B$13*1/$B$16*($H$13+($B$15*(G268-$E$8)))-($H$13+($B$15*(G268-$E$8)))+$B$13*($H$13+($B$15*(G268-$E$8)))),2))-4*((TAN(E268*PI()/180))/(TAN(($B$7+($B$14*(G268-$E$7)))*PI()/180))*1/$B$16*POTENZ(($H$13+($B$15*(G268-$E$8))),2))*((TAN(E268*PI()/180))/(TAN(($B$7+($B$14*(G268-$E$7)))*PI()/180))-1))))/(2*((TAN(E268*PI()/180))/(TAN(($B$7+($B$14*(G268-$E$7)))*PI()/180))*1/$B$16*POTENZ(($H$13+($B$15*(G268-$E$8))),2)))</f>
        <v>116.536952427831</v>
      </c>
      <c r="J268" s="121" t="n">
        <f aca="false">I268*20.9/100</f>
        <v>24.3562230574166</v>
      </c>
      <c r="K268" s="82" t="n">
        <f aca="false">($B$9-EXP(52.57-6690.9/(273.15+G268)-4.681*LN(273.15+G268)))*I268/100*0.2095</f>
        <v>242.45397634685</v>
      </c>
      <c r="L268" s="82" t="n">
        <f aca="false">K268/1.33322</f>
        <v>181.855940015039</v>
      </c>
      <c r="M268" s="120" t="n">
        <f aca="false">(($B$9-EXP(52.57-6690.9/(273.15+G268)-4.681*LN(273.15+G268)))/1013)*I268/100*0.2095*((49-1.335*G268+0.02759*POTENZ(G268,2)-0.0003235*POTENZ(G268,3)+0.000001614*POTENZ(G268,4))-($J$16*(5.516*10^-1-1.759*10^-2*G268+2.253*10^-4*POTENZ(G268,2)-2.654*10^-7*POTENZ(G268,3)+5.363*10^-8*POTENZ(G268,4))))*32/22.414</f>
        <v>9.19642138213416</v>
      </c>
      <c r="N268" s="120" t="n">
        <f aca="false">M268*31.25</f>
        <v>287.388168191692</v>
      </c>
    </row>
    <row collapsed="false" customFormat="false" customHeight="false" hidden="false" ht="12.75" outlineLevel="0" r="269">
      <c r="A269" s="119" t="n">
        <v>40402</v>
      </c>
      <c r="B269" s="0" t="s">
        <v>344</v>
      </c>
      <c r="C269" s="0" t="n">
        <v>41.361</v>
      </c>
      <c r="D269" s="0" t="n">
        <v>346.605</v>
      </c>
      <c r="E269" s="0" t="n">
        <v>27.12</v>
      </c>
      <c r="F269" s="0" t="n">
        <v>2726</v>
      </c>
      <c r="G269" s="0" t="n">
        <v>17.4</v>
      </c>
      <c r="I269" s="120" t="n">
        <f aca="false">(-((TAN(E269*PI()/180))/(TAN(($B$7+($B$14*(G269-$E$7)))*PI()/180))*($H$13+($B$15*(G269-$E$8)))+(TAN(E269*PI()/180))/(TAN(($B$7+($B$14*(G269-$E$7)))*PI()/180))*1/$B$16*($H$13+($B$15*(G269-$E$8)))-$B$13*1/$B$16*($H$13+($B$15*(G269-$E$8)))-($H$13+($B$15*(G269-$E$8)))+$B$13*($H$13+($B$15*(G269-$E$8))))+(WURZEL((POTENZ(((TAN(E269*PI()/180))/(TAN(($B$7+($B$14*(G269-$E$7)))*PI()/180))*($H$13+($B$15*(G269-$E$8)))+(TAN(E269*PI()/180))/(TAN(($B$7+($B$14*(G269-$E$7)))*PI()/180))*1/$B$16*($H$13+($B$15*(G269-$E$8)))-$B$13*1/$B$16*($H$13+($B$15*(G269-$E$8)))-($H$13+($B$15*(G269-$E$8)))+$B$13*($H$13+($B$15*(G269-$E$8)))),2))-4*((TAN(E269*PI()/180))/(TAN(($B$7+($B$14*(G269-$E$7)))*PI()/180))*1/$B$16*POTENZ(($H$13+($B$15*(G269-$E$8))),2))*((TAN(E269*PI()/180))/(TAN(($B$7+($B$14*(G269-$E$7)))*PI()/180))-1))))/(2*((TAN(E269*PI()/180))/(TAN(($B$7+($B$14*(G269-$E$7)))*PI()/180))*1/$B$16*POTENZ(($H$13+($B$15*(G269-$E$8))),2)))</f>
        <v>115.363972267301</v>
      </c>
      <c r="J269" s="121" t="n">
        <f aca="false">I269*20.9/100</f>
        <v>24.111070203866</v>
      </c>
      <c r="K269" s="82" t="n">
        <f aca="false">($B$9-EXP(52.57-6690.9/(273.15+G269)-4.681*LN(273.15+G269)))*I269/100*0.2095</f>
        <v>240.013602729972</v>
      </c>
      <c r="L269" s="82" t="n">
        <f aca="false">K269/1.33322</f>
        <v>180.025504215337</v>
      </c>
      <c r="M269" s="120" t="n">
        <f aca="false">(($B$9-EXP(52.57-6690.9/(273.15+G269)-4.681*LN(273.15+G269)))/1013)*I269/100*0.2095*((49-1.335*G269+0.02759*POTENZ(G269,2)-0.0003235*POTENZ(G269,3)+0.000001614*POTENZ(G269,4))-($J$16*(5.516*10^-1-1.759*10^-2*G269+2.253*10^-4*POTENZ(G269,2)-2.654*10^-7*POTENZ(G269,3)+5.363*10^-8*POTENZ(G269,4))))*32/22.414</f>
        <v>9.10385658097555</v>
      </c>
      <c r="N269" s="120" t="n">
        <f aca="false">M269*31.25</f>
        <v>284.495518155486</v>
      </c>
    </row>
    <row collapsed="false" customFormat="false" customHeight="false" hidden="false" ht="12.75" outlineLevel="0" r="270">
      <c r="A270" s="119" t="n">
        <v>40402</v>
      </c>
      <c r="B270" s="0" t="s">
        <v>345</v>
      </c>
      <c r="C270" s="0" t="n">
        <v>41.527</v>
      </c>
      <c r="D270" s="0" t="n">
        <v>348.522</v>
      </c>
      <c r="E270" s="0" t="n">
        <v>27.06</v>
      </c>
      <c r="F270" s="0" t="n">
        <v>2723</v>
      </c>
      <c r="G270" s="0" t="n">
        <v>17.4</v>
      </c>
      <c r="I270" s="120" t="n">
        <f aca="false">(-((TAN(E270*PI()/180))/(TAN(($B$7+($B$14*(G270-$E$7)))*PI()/180))*($H$13+($B$15*(G270-$E$8)))+(TAN(E270*PI()/180))/(TAN(($B$7+($B$14*(G270-$E$7)))*PI()/180))*1/$B$16*($H$13+($B$15*(G270-$E$8)))-$B$13*1/$B$16*($H$13+($B$15*(G270-$E$8)))-($H$13+($B$15*(G270-$E$8)))+$B$13*($H$13+($B$15*(G270-$E$8))))+(WURZEL((POTENZ(((TAN(E270*PI()/180))/(TAN(($B$7+($B$14*(G270-$E$7)))*PI()/180))*($H$13+($B$15*(G270-$E$8)))+(TAN(E270*PI()/180))/(TAN(($B$7+($B$14*(G270-$E$7)))*PI()/180))*1/$B$16*($H$13+($B$15*(G270-$E$8)))-$B$13*1/$B$16*($H$13+($B$15*(G270-$E$8)))-($H$13+($B$15*(G270-$E$8)))+$B$13*($H$13+($B$15*(G270-$E$8)))),2))-4*((TAN(E270*PI()/180))/(TAN(($B$7+($B$14*(G270-$E$7)))*PI()/180))*1/$B$16*POTENZ(($H$13+($B$15*(G270-$E$8))),2))*((TAN(E270*PI()/180))/(TAN(($B$7+($B$14*(G270-$E$7)))*PI()/180))-1))))/(2*((TAN(E270*PI()/180))/(TAN(($B$7+($B$14*(G270-$E$7)))*PI()/180))*1/$B$16*POTENZ(($H$13+($B$15*(G270-$E$8))),2)))</f>
        <v>116.002017990194</v>
      </c>
      <c r="J270" s="121" t="n">
        <f aca="false">I270*20.9/100</f>
        <v>24.2444217599505</v>
      </c>
      <c r="K270" s="82" t="n">
        <f aca="false">($B$9-EXP(52.57-6690.9/(273.15+G270)-4.681*LN(273.15+G270)))*I270/100*0.2095</f>
        <v>241.341050542735</v>
      </c>
      <c r="L270" s="82" t="n">
        <f aca="false">K270/1.33322</f>
        <v>181.021174706901</v>
      </c>
      <c r="M270" s="120" t="n">
        <f aca="false">(($B$9-EXP(52.57-6690.9/(273.15+G270)-4.681*LN(273.15+G270)))/1013)*I270/100*0.2095*((49-1.335*G270+0.02759*POTENZ(G270,2)-0.0003235*POTENZ(G270,3)+0.000001614*POTENZ(G270,4))-($J$16*(5.516*10^-1-1.759*10^-2*G270+2.253*10^-4*POTENZ(G270,2)-2.654*10^-7*POTENZ(G270,3)+5.363*10^-8*POTENZ(G270,4))))*32/22.414</f>
        <v>9.15420745429551</v>
      </c>
      <c r="N270" s="120" t="n">
        <f aca="false">M270*31.25</f>
        <v>286.068982946735</v>
      </c>
    </row>
    <row collapsed="false" customFormat="false" customHeight="false" hidden="false" ht="12.75" outlineLevel="0" r="271">
      <c r="A271" s="119" t="n">
        <v>40402</v>
      </c>
      <c r="B271" s="0" t="s">
        <v>346</v>
      </c>
      <c r="C271" s="0" t="n">
        <v>41.694</v>
      </c>
      <c r="D271" s="0" t="n">
        <v>345.017</v>
      </c>
      <c r="E271" s="0" t="n">
        <v>27.17</v>
      </c>
      <c r="F271" s="0" t="n">
        <v>2718</v>
      </c>
      <c r="G271" s="0" t="n">
        <v>17.4</v>
      </c>
      <c r="I271" s="120" t="n">
        <f aca="false">(-((TAN(E271*PI()/180))/(TAN(($B$7+($B$14*(G271-$E$7)))*PI()/180))*($H$13+($B$15*(G271-$E$8)))+(TAN(E271*PI()/180))/(TAN(($B$7+($B$14*(G271-$E$7)))*PI()/180))*1/$B$16*($H$13+($B$15*(G271-$E$8)))-$B$13*1/$B$16*($H$13+($B$15*(G271-$E$8)))-($H$13+($B$15*(G271-$E$8)))+$B$13*($H$13+($B$15*(G271-$E$8))))+(WURZEL((POTENZ(((TAN(E271*PI()/180))/(TAN(($B$7+($B$14*(G271-$E$7)))*PI()/180))*($H$13+($B$15*(G271-$E$8)))+(TAN(E271*PI()/180))/(TAN(($B$7+($B$14*(G271-$E$7)))*PI()/180))*1/$B$16*($H$13+($B$15*(G271-$E$8)))-$B$13*1/$B$16*($H$13+($B$15*(G271-$E$8)))-($H$13+($B$15*(G271-$E$8)))+$B$13*($H$13+($B$15*(G271-$E$8)))),2))-4*((TAN(E271*PI()/180))/(TAN(($B$7+($B$14*(G271-$E$7)))*PI()/180))*1/$B$16*POTENZ(($H$13+($B$15*(G271-$E$8))),2))*((TAN(E271*PI()/180))/(TAN(($B$7+($B$14*(G271-$E$7)))*PI()/180))-1))))/(2*((TAN(E271*PI()/180))/(TAN(($B$7+($B$14*(G271-$E$7)))*PI()/180))*1/$B$16*POTENZ(($H$13+($B$15*(G271-$E$8))),2)))</f>
        <v>114.835472877335</v>
      </c>
      <c r="J271" s="121" t="n">
        <f aca="false">I271*20.9/100</f>
        <v>24.000613831363</v>
      </c>
      <c r="K271" s="82" t="n">
        <f aca="false">($B$9-EXP(52.57-6690.9/(273.15+G271)-4.681*LN(273.15+G271)))*I271/100*0.2095</f>
        <v>238.914064978858</v>
      </c>
      <c r="L271" s="82" t="n">
        <f aca="false">K271/1.33322</f>
        <v>179.200780800511</v>
      </c>
      <c r="M271" s="120" t="n">
        <f aca="false">(($B$9-EXP(52.57-6690.9/(273.15+G271)-4.681*LN(273.15+G271)))/1013)*I271/100*0.2095*((49-1.335*G271+0.02759*POTENZ(G271,2)-0.0003235*POTENZ(G271,3)+0.000001614*POTENZ(G271,4))-($J$16*(5.516*10^-1-1.759*10^-2*G271+2.253*10^-4*POTENZ(G271,2)-2.654*10^-7*POTENZ(G271,3)+5.363*10^-8*POTENZ(G271,4))))*32/22.414</f>
        <v>9.06215046983163</v>
      </c>
      <c r="N271" s="120" t="n">
        <f aca="false">M271*31.25</f>
        <v>283.192202182238</v>
      </c>
    </row>
    <row collapsed="false" customFormat="false" customHeight="false" hidden="false" ht="12.75" outlineLevel="0" r="272">
      <c r="A272" s="119" t="n">
        <v>40402</v>
      </c>
      <c r="B272" s="0" t="s">
        <v>347</v>
      </c>
      <c r="C272" s="0" t="n">
        <v>41.861</v>
      </c>
      <c r="D272" s="0" t="n">
        <v>347.217</v>
      </c>
      <c r="E272" s="0" t="n">
        <v>27.06</v>
      </c>
      <c r="F272" s="0" t="n">
        <v>2714</v>
      </c>
      <c r="G272" s="0" t="n">
        <v>17.5</v>
      </c>
      <c r="I272" s="120" t="n">
        <f aca="false">(-((TAN(E272*PI()/180))/(TAN(($B$7+($B$14*(G272-$E$7)))*PI()/180))*($H$13+($B$15*(G272-$E$8)))+(TAN(E272*PI()/180))/(TAN(($B$7+($B$14*(G272-$E$7)))*PI()/180))*1/$B$16*($H$13+($B$15*(G272-$E$8)))-$B$13*1/$B$16*($H$13+($B$15*(G272-$E$8)))-($H$13+($B$15*(G272-$E$8)))+$B$13*($H$13+($B$15*(G272-$E$8))))+(WURZEL((POTENZ(((TAN(E272*PI()/180))/(TAN(($B$7+($B$14*(G272-$E$7)))*PI()/180))*($H$13+($B$15*(G272-$E$8)))+(TAN(E272*PI()/180))/(TAN(($B$7+($B$14*(G272-$E$7)))*PI()/180))*1/$B$16*($H$13+($B$15*(G272-$E$8)))-$B$13*1/$B$16*($H$13+($B$15*(G272-$E$8)))-($H$13+($B$15*(G272-$E$8)))+$B$13*($H$13+($B$15*(G272-$E$8)))),2))-4*((TAN(E272*PI()/180))/(TAN(($B$7+($B$14*(G272-$E$7)))*PI()/180))*1/$B$16*POTENZ(($H$13+($B$15*(G272-$E$8))),2))*((TAN(E272*PI()/180))/(TAN(($B$7+($B$14*(G272-$E$7)))*PI()/180))-1))))/(2*((TAN(E272*PI()/180))/(TAN(($B$7+($B$14*(G272-$E$7)))*PI()/180))*1/$B$16*POTENZ(($H$13+($B$15*(G272-$E$8))),2)))</f>
        <v>115.806864928047</v>
      </c>
      <c r="J272" s="121" t="n">
        <f aca="false">I272*20.9/100</f>
        <v>24.2036347699618</v>
      </c>
      <c r="K272" s="82" t="n">
        <f aca="false">($B$9-EXP(52.57-6690.9/(273.15+G272)-4.681*LN(273.15+G272)))*I272/100*0.2095</f>
        <v>240.904424359407</v>
      </c>
      <c r="L272" s="82" t="n">
        <f aca="false">K272/1.33322</f>
        <v>180.69367723212</v>
      </c>
      <c r="M272" s="120" t="n">
        <f aca="false">(($B$9-EXP(52.57-6690.9/(273.15+G272)-4.681*LN(273.15+G272)))/1013)*I272/100*0.2095*((49-1.335*G272+0.02759*POTENZ(G272,2)-0.0003235*POTENZ(G272,3)+0.000001614*POTENZ(G272,4))-($J$16*(5.516*10^-1-1.759*10^-2*G272+2.253*10^-4*POTENZ(G272,2)-2.654*10^-7*POTENZ(G272,3)+5.363*10^-8*POTENZ(G272,4))))*32/22.414</f>
        <v>9.12148624106658</v>
      </c>
      <c r="N272" s="120" t="n">
        <f aca="false">M272*31.25</f>
        <v>285.046445033331</v>
      </c>
    </row>
    <row collapsed="false" customFormat="false" customHeight="false" hidden="false" ht="12.75" outlineLevel="0" r="273">
      <c r="A273" s="119" t="n">
        <v>40402</v>
      </c>
      <c r="B273" s="0" t="s">
        <v>348</v>
      </c>
      <c r="C273" s="0" t="n">
        <v>42.028</v>
      </c>
      <c r="D273" s="0" t="n">
        <v>347.217</v>
      </c>
      <c r="E273" s="0" t="n">
        <v>27.06</v>
      </c>
      <c r="F273" s="0" t="n">
        <v>2721</v>
      </c>
      <c r="G273" s="0" t="n">
        <v>17.5</v>
      </c>
      <c r="I273" s="120" t="n">
        <f aca="false">(-((TAN(E273*PI()/180))/(TAN(($B$7+($B$14*(G273-$E$7)))*PI()/180))*($H$13+($B$15*(G273-$E$8)))+(TAN(E273*PI()/180))/(TAN(($B$7+($B$14*(G273-$E$7)))*PI()/180))*1/$B$16*($H$13+($B$15*(G273-$E$8)))-$B$13*1/$B$16*($H$13+($B$15*(G273-$E$8)))-($H$13+($B$15*(G273-$E$8)))+$B$13*($H$13+($B$15*(G273-$E$8))))+(WURZEL((POTENZ(((TAN(E273*PI()/180))/(TAN(($B$7+($B$14*(G273-$E$7)))*PI()/180))*($H$13+($B$15*(G273-$E$8)))+(TAN(E273*PI()/180))/(TAN(($B$7+($B$14*(G273-$E$7)))*PI()/180))*1/$B$16*($H$13+($B$15*(G273-$E$8)))-$B$13*1/$B$16*($H$13+($B$15*(G273-$E$8)))-($H$13+($B$15*(G273-$E$8)))+$B$13*($H$13+($B$15*(G273-$E$8)))),2))-4*((TAN(E273*PI()/180))/(TAN(($B$7+($B$14*(G273-$E$7)))*PI()/180))*1/$B$16*POTENZ(($H$13+($B$15*(G273-$E$8))),2))*((TAN(E273*PI()/180))/(TAN(($B$7+($B$14*(G273-$E$7)))*PI()/180))-1))))/(2*((TAN(E273*PI()/180))/(TAN(($B$7+($B$14*(G273-$E$7)))*PI()/180))*1/$B$16*POTENZ(($H$13+($B$15*(G273-$E$8))),2)))</f>
        <v>115.806864928047</v>
      </c>
      <c r="J273" s="121" t="n">
        <f aca="false">I273*20.9/100</f>
        <v>24.2036347699618</v>
      </c>
      <c r="K273" s="82" t="n">
        <f aca="false">($B$9-EXP(52.57-6690.9/(273.15+G273)-4.681*LN(273.15+G273)))*I273/100*0.2095</f>
        <v>240.904424359407</v>
      </c>
      <c r="L273" s="82" t="n">
        <f aca="false">K273/1.33322</f>
        <v>180.69367723212</v>
      </c>
      <c r="M273" s="120" t="n">
        <f aca="false">(($B$9-EXP(52.57-6690.9/(273.15+G273)-4.681*LN(273.15+G273)))/1013)*I273/100*0.2095*((49-1.335*G273+0.02759*POTENZ(G273,2)-0.0003235*POTENZ(G273,3)+0.000001614*POTENZ(G273,4))-($J$16*(5.516*10^-1-1.759*10^-2*G273+2.253*10^-4*POTENZ(G273,2)-2.654*10^-7*POTENZ(G273,3)+5.363*10^-8*POTENZ(G273,4))))*32/22.414</f>
        <v>9.12148624106658</v>
      </c>
      <c r="N273" s="120" t="n">
        <f aca="false">M273*31.25</f>
        <v>285.046445033331</v>
      </c>
    </row>
    <row collapsed="false" customFormat="false" customHeight="false" hidden="false" ht="12.75" outlineLevel="0" r="274">
      <c r="A274" s="119" t="n">
        <v>40402</v>
      </c>
      <c r="B274" s="0" t="s">
        <v>349</v>
      </c>
      <c r="C274" s="0" t="n">
        <v>42.195</v>
      </c>
      <c r="D274" s="0" t="n">
        <v>345.942</v>
      </c>
      <c r="E274" s="0" t="n">
        <v>27.1</v>
      </c>
      <c r="F274" s="0" t="n">
        <v>2717</v>
      </c>
      <c r="G274" s="0" t="n">
        <v>17.5</v>
      </c>
      <c r="I274" s="120" t="n">
        <f aca="false">(-((TAN(E274*PI()/180))/(TAN(($B$7+($B$14*(G274-$E$7)))*PI()/180))*($H$13+($B$15*(G274-$E$8)))+(TAN(E274*PI()/180))/(TAN(($B$7+($B$14*(G274-$E$7)))*PI()/180))*1/$B$16*($H$13+($B$15*(G274-$E$8)))-$B$13*1/$B$16*($H$13+($B$15*(G274-$E$8)))-($H$13+($B$15*(G274-$E$8)))+$B$13*($H$13+($B$15*(G274-$E$8))))+(WURZEL((POTENZ(((TAN(E274*PI()/180))/(TAN(($B$7+($B$14*(G274-$E$7)))*PI()/180))*($H$13+($B$15*(G274-$E$8)))+(TAN(E274*PI()/180))/(TAN(($B$7+($B$14*(G274-$E$7)))*PI()/180))*1/$B$16*($H$13+($B$15*(G274-$E$8)))-$B$13*1/$B$16*($H$13+($B$15*(G274-$E$8)))-($H$13+($B$15*(G274-$E$8)))+$B$13*($H$13+($B$15*(G274-$E$8)))),2))-4*((TAN(E274*PI()/180))/(TAN(($B$7+($B$14*(G274-$E$7)))*PI()/180))*1/$B$16*POTENZ(($H$13+($B$15*(G274-$E$8))),2))*((TAN(E274*PI()/180))/(TAN(($B$7+($B$14*(G274-$E$7)))*PI()/180))-1))))/(2*((TAN(E274*PI()/180))/(TAN(($B$7+($B$14*(G274-$E$7)))*PI()/180))*1/$B$16*POTENZ(($H$13+($B$15*(G274-$E$8))),2)))</f>
        <v>115.38172791473</v>
      </c>
      <c r="J274" s="121" t="n">
        <f aca="false">I274*20.9/100</f>
        <v>24.1147811341785</v>
      </c>
      <c r="K274" s="82" t="n">
        <f aca="false">($B$9-EXP(52.57-6690.9/(273.15+G274)-4.681*LN(273.15+G274)))*I274/100*0.2095</f>
        <v>240.020043390017</v>
      </c>
      <c r="L274" s="82" t="n">
        <f aca="false">K274/1.33322</f>
        <v>180.030335120998</v>
      </c>
      <c r="M274" s="120" t="n">
        <f aca="false">(($B$9-EXP(52.57-6690.9/(273.15+G274)-4.681*LN(273.15+G274)))/1013)*I274/100*0.2095*((49-1.335*G274+0.02759*POTENZ(G274,2)-0.0003235*POTENZ(G274,3)+0.000001614*POTENZ(G274,4))-($J$16*(5.516*10^-1-1.759*10^-2*G274+2.253*10^-4*POTENZ(G274,2)-2.654*10^-7*POTENZ(G274,3)+5.363*10^-8*POTENZ(G274,4))))*32/22.414</f>
        <v>9.08800047647093</v>
      </c>
      <c r="N274" s="120" t="n">
        <f aca="false">M274*31.25</f>
        <v>284.000014889717</v>
      </c>
    </row>
    <row collapsed="false" customFormat="false" customHeight="false" hidden="false" ht="12.75" outlineLevel="0" r="275">
      <c r="A275" s="119" t="n">
        <v>40402</v>
      </c>
      <c r="B275" s="0" t="s">
        <v>350</v>
      </c>
      <c r="C275" s="0" t="n">
        <v>42.362</v>
      </c>
      <c r="D275" s="0" t="n">
        <v>346.261</v>
      </c>
      <c r="E275" s="0" t="n">
        <v>27.09</v>
      </c>
      <c r="F275" s="0" t="n">
        <v>2713</v>
      </c>
      <c r="G275" s="0" t="n">
        <v>17.5</v>
      </c>
      <c r="I275" s="120" t="n">
        <f aca="false">(-((TAN(E275*PI()/180))/(TAN(($B$7+($B$14*(G275-$E$7)))*PI()/180))*($H$13+($B$15*(G275-$E$8)))+(TAN(E275*PI()/180))/(TAN(($B$7+($B$14*(G275-$E$7)))*PI()/180))*1/$B$16*($H$13+($B$15*(G275-$E$8)))-$B$13*1/$B$16*($H$13+($B$15*(G275-$E$8)))-($H$13+($B$15*(G275-$E$8)))+$B$13*($H$13+($B$15*(G275-$E$8))))+(WURZEL((POTENZ(((TAN(E275*PI()/180))/(TAN(($B$7+($B$14*(G275-$E$7)))*PI()/180))*($H$13+($B$15*(G275-$E$8)))+(TAN(E275*PI()/180))/(TAN(($B$7+($B$14*(G275-$E$7)))*PI()/180))*1/$B$16*($H$13+($B$15*(G275-$E$8)))-$B$13*1/$B$16*($H$13+($B$15*(G275-$E$8)))-($H$13+($B$15*(G275-$E$8)))+$B$13*($H$13+($B$15*(G275-$E$8)))),2))-4*((TAN(E275*PI()/180))/(TAN(($B$7+($B$14*(G275-$E$7)))*PI()/180))*1/$B$16*POTENZ(($H$13+($B$15*(G275-$E$8))),2))*((TAN(E275*PI()/180))/(TAN(($B$7+($B$14*(G275-$E$7)))*PI()/180))-1))))/(2*((TAN(E275*PI()/180))/(TAN(($B$7+($B$14*(G275-$E$7)))*PI()/180))*1/$B$16*POTENZ(($H$13+($B$15*(G275-$E$8))),2)))</f>
        <v>115.487836783821</v>
      </c>
      <c r="J275" s="121" t="n">
        <f aca="false">I275*20.9/100</f>
        <v>24.1369578878186</v>
      </c>
      <c r="K275" s="82" t="n">
        <f aca="false">($B$9-EXP(52.57-6690.9/(273.15+G275)-4.681*LN(273.15+G275)))*I275/100*0.2095</f>
        <v>240.240773793553</v>
      </c>
      <c r="L275" s="82" t="n">
        <f aca="false">K275/1.33322</f>
        <v>180.19589699641</v>
      </c>
      <c r="M275" s="120" t="n">
        <f aca="false">(($B$9-EXP(52.57-6690.9/(273.15+G275)-4.681*LN(273.15+G275)))/1013)*I275/100*0.2095*((49-1.335*G275+0.02759*POTENZ(G275,2)-0.0003235*POTENZ(G275,3)+0.000001614*POTENZ(G275,4))-($J$16*(5.516*10^-1-1.759*10^-2*G275+2.253*10^-4*POTENZ(G275,2)-2.654*10^-7*POTENZ(G275,3)+5.363*10^-8*POTENZ(G275,4))))*32/22.414</f>
        <v>9.09635810354314</v>
      </c>
      <c r="N275" s="120" t="n">
        <f aca="false">M275*31.25</f>
        <v>284.261190735723</v>
      </c>
    </row>
    <row collapsed="false" customFormat="false" customHeight="false" hidden="false" ht="12.75" outlineLevel="0" r="276">
      <c r="A276" s="119" t="n">
        <v>40402</v>
      </c>
      <c r="B276" s="0" t="s">
        <v>351</v>
      </c>
      <c r="C276" s="0" t="n">
        <v>42.529</v>
      </c>
      <c r="D276" s="0" t="n">
        <v>348.497</v>
      </c>
      <c r="E276" s="0" t="n">
        <v>27.02</v>
      </c>
      <c r="F276" s="0" t="n">
        <v>2715</v>
      </c>
      <c r="G276" s="0" t="n">
        <v>17.5</v>
      </c>
      <c r="I276" s="120" t="n">
        <f aca="false">(-((TAN(E276*PI()/180))/(TAN(($B$7+($B$14*(G276-$E$7)))*PI()/180))*($H$13+($B$15*(G276-$E$8)))+(TAN(E276*PI()/180))/(TAN(($B$7+($B$14*(G276-$E$7)))*PI()/180))*1/$B$16*($H$13+($B$15*(G276-$E$8)))-$B$13*1/$B$16*($H$13+($B$15*(G276-$E$8)))-($H$13+($B$15*(G276-$E$8)))+$B$13*($H$13+($B$15*(G276-$E$8))))+(WURZEL((POTENZ(((TAN(E276*PI()/180))/(TAN(($B$7+($B$14*(G276-$E$7)))*PI()/180))*($H$13+($B$15*(G276-$E$8)))+(TAN(E276*PI()/180))/(TAN(($B$7+($B$14*(G276-$E$7)))*PI()/180))*1/$B$16*($H$13+($B$15*(G276-$E$8)))-$B$13*1/$B$16*($H$13+($B$15*(G276-$E$8)))-($H$13+($B$15*(G276-$E$8)))+$B$13*($H$13+($B$15*(G276-$E$8)))),2))-4*((TAN(E276*PI()/180))/(TAN(($B$7+($B$14*(G276-$E$7)))*PI()/180))*1/$B$16*POTENZ(($H$13+($B$15*(G276-$E$8))),2))*((TAN(E276*PI()/180))/(TAN(($B$7+($B$14*(G276-$E$7)))*PI()/180))-1))))/(2*((TAN(E276*PI()/180))/(TAN(($B$7+($B$14*(G276-$E$7)))*PI()/180))*1/$B$16*POTENZ(($H$13+($B$15*(G276-$E$8))),2)))</f>
        <v>116.233878902502</v>
      </c>
      <c r="J276" s="121" t="n">
        <f aca="false">I276*20.9/100</f>
        <v>24.2928806906229</v>
      </c>
      <c r="K276" s="82" t="n">
        <f aca="false">($B$9-EXP(52.57-6690.9/(273.15+G276)-4.681*LN(273.15+G276)))*I276/100*0.2095</f>
        <v>241.792709831718</v>
      </c>
      <c r="L276" s="82" t="n">
        <f aca="false">K276/1.33322</f>
        <v>181.359947969366</v>
      </c>
      <c r="M276" s="120" t="n">
        <f aca="false">(($B$9-EXP(52.57-6690.9/(273.15+G276)-4.681*LN(273.15+G276)))/1013)*I276/100*0.2095*((49-1.335*G276+0.02759*POTENZ(G276,2)-0.0003235*POTENZ(G276,3)+0.000001614*POTENZ(G276,4))-($J$16*(5.516*10^-1-1.759*10^-2*G276+2.253*10^-4*POTENZ(G276,2)-2.654*10^-7*POTENZ(G276,3)+5.363*10^-8*POTENZ(G276,4))))*32/22.414</f>
        <v>9.15511984383403</v>
      </c>
      <c r="N276" s="120" t="n">
        <f aca="false">M276*31.25</f>
        <v>286.097495119814</v>
      </c>
    </row>
    <row collapsed="false" customFormat="false" customHeight="false" hidden="false" ht="12.75" outlineLevel="0" r="277">
      <c r="A277" s="119" t="n">
        <v>40402</v>
      </c>
      <c r="B277" s="0" t="s">
        <v>352</v>
      </c>
      <c r="C277" s="0" t="n">
        <v>42.696</v>
      </c>
      <c r="D277" s="0" t="n">
        <v>347.857</v>
      </c>
      <c r="E277" s="0" t="n">
        <v>27.04</v>
      </c>
      <c r="F277" s="0" t="n">
        <v>2717</v>
      </c>
      <c r="G277" s="0" t="n">
        <v>17.5</v>
      </c>
      <c r="I277" s="120" t="n">
        <f aca="false">(-((TAN(E277*PI()/180))/(TAN(($B$7+($B$14*(G277-$E$7)))*PI()/180))*($H$13+($B$15*(G277-$E$8)))+(TAN(E277*PI()/180))/(TAN(($B$7+($B$14*(G277-$E$7)))*PI()/180))*1/$B$16*($H$13+($B$15*(G277-$E$8)))-$B$13*1/$B$16*($H$13+($B$15*(G277-$E$8)))-($H$13+($B$15*(G277-$E$8)))+$B$13*($H$13+($B$15*(G277-$E$8))))+(WURZEL((POTENZ(((TAN(E277*PI()/180))/(TAN(($B$7+($B$14*(G277-$E$7)))*PI()/180))*($H$13+($B$15*(G277-$E$8)))+(TAN(E277*PI()/180))/(TAN(($B$7+($B$14*(G277-$E$7)))*PI()/180))*1/$B$16*($H$13+($B$15*(G277-$E$8)))-$B$13*1/$B$16*($H$13+($B$15*(G277-$E$8)))-($H$13+($B$15*(G277-$E$8)))+$B$13*($H$13+($B$15*(G277-$E$8)))),2))-4*((TAN(E277*PI()/180))/(TAN(($B$7+($B$14*(G277-$E$7)))*PI()/180))*1/$B$16*POTENZ(($H$13+($B$15*(G277-$E$8))),2))*((TAN(E277*PI()/180))/(TAN(($B$7+($B$14*(G277-$E$7)))*PI()/180))-1))))/(2*((TAN(E277*PI()/180))/(TAN(($B$7+($B$14*(G277-$E$7)))*PI()/180))*1/$B$16*POTENZ(($H$13+($B$15*(G277-$E$8))),2)))</f>
        <v>116.020136629959</v>
      </c>
      <c r="J277" s="121" t="n">
        <f aca="false">I277*20.9/100</f>
        <v>24.2482085556613</v>
      </c>
      <c r="K277" s="82" t="n">
        <f aca="false">($B$9-EXP(52.57-6690.9/(273.15+G277)-4.681*LN(273.15+G277)))*I277/100*0.2095</f>
        <v>241.348077648986</v>
      </c>
      <c r="L277" s="82" t="n">
        <f aca="false">K277/1.33322</f>
        <v>181.026445484606</v>
      </c>
      <c r="M277" s="120" t="n">
        <f aca="false">(($B$9-EXP(52.57-6690.9/(273.15+G277)-4.681*LN(273.15+G277)))/1013)*I277/100*0.2095*((49-1.335*G277+0.02759*POTENZ(G277,2)-0.0003235*POTENZ(G277,3)+0.000001614*POTENZ(G277,4))-($J$16*(5.516*10^-1-1.759*10^-2*G277+2.253*10^-4*POTENZ(G277,2)-2.654*10^-7*POTENZ(G277,3)+5.363*10^-8*POTENZ(G277,4))))*32/22.414</f>
        <v>9.13828451028667</v>
      </c>
      <c r="N277" s="120" t="n">
        <f aca="false">M277*31.25</f>
        <v>285.571390946459</v>
      </c>
    </row>
    <row collapsed="false" customFormat="false" customHeight="false" hidden="false" ht="12.75" outlineLevel="0" r="278">
      <c r="A278" s="119" t="n">
        <v>40402</v>
      </c>
      <c r="B278" s="0" t="s">
        <v>353</v>
      </c>
      <c r="C278" s="0" t="n">
        <v>42.863</v>
      </c>
      <c r="D278" s="0" t="n">
        <v>348.497</v>
      </c>
      <c r="E278" s="0" t="n">
        <v>27.02</v>
      </c>
      <c r="F278" s="0" t="n">
        <v>2714</v>
      </c>
      <c r="G278" s="0" t="n">
        <v>17.5</v>
      </c>
      <c r="I278" s="120" t="n">
        <f aca="false">(-((TAN(E278*PI()/180))/(TAN(($B$7+($B$14*(G278-$E$7)))*PI()/180))*($H$13+($B$15*(G278-$E$8)))+(TAN(E278*PI()/180))/(TAN(($B$7+($B$14*(G278-$E$7)))*PI()/180))*1/$B$16*($H$13+($B$15*(G278-$E$8)))-$B$13*1/$B$16*($H$13+($B$15*(G278-$E$8)))-($H$13+($B$15*(G278-$E$8)))+$B$13*($H$13+($B$15*(G278-$E$8))))+(WURZEL((POTENZ(((TAN(E278*PI()/180))/(TAN(($B$7+($B$14*(G278-$E$7)))*PI()/180))*($H$13+($B$15*(G278-$E$8)))+(TAN(E278*PI()/180))/(TAN(($B$7+($B$14*(G278-$E$7)))*PI()/180))*1/$B$16*($H$13+($B$15*(G278-$E$8)))-$B$13*1/$B$16*($H$13+($B$15*(G278-$E$8)))-($H$13+($B$15*(G278-$E$8)))+$B$13*($H$13+($B$15*(G278-$E$8)))),2))-4*((TAN(E278*PI()/180))/(TAN(($B$7+($B$14*(G278-$E$7)))*PI()/180))*1/$B$16*POTENZ(($H$13+($B$15*(G278-$E$8))),2))*((TAN(E278*PI()/180))/(TAN(($B$7+($B$14*(G278-$E$7)))*PI()/180))-1))))/(2*((TAN(E278*PI()/180))/(TAN(($B$7+($B$14*(G278-$E$7)))*PI()/180))*1/$B$16*POTENZ(($H$13+($B$15*(G278-$E$8))),2)))</f>
        <v>116.233878902502</v>
      </c>
      <c r="J278" s="121" t="n">
        <f aca="false">I278*20.9/100</f>
        <v>24.2928806906229</v>
      </c>
      <c r="K278" s="82" t="n">
        <f aca="false">($B$9-EXP(52.57-6690.9/(273.15+G278)-4.681*LN(273.15+G278)))*I278/100*0.2095</f>
        <v>241.792709831718</v>
      </c>
      <c r="L278" s="82" t="n">
        <f aca="false">K278/1.33322</f>
        <v>181.359947969366</v>
      </c>
      <c r="M278" s="120" t="n">
        <f aca="false">(($B$9-EXP(52.57-6690.9/(273.15+G278)-4.681*LN(273.15+G278)))/1013)*I278/100*0.2095*((49-1.335*G278+0.02759*POTENZ(G278,2)-0.0003235*POTENZ(G278,3)+0.000001614*POTENZ(G278,4))-($J$16*(5.516*10^-1-1.759*10^-2*G278+2.253*10^-4*POTENZ(G278,2)-2.654*10^-7*POTENZ(G278,3)+5.363*10^-8*POTENZ(G278,4))))*32/22.414</f>
        <v>9.15511984383403</v>
      </c>
      <c r="N278" s="120" t="n">
        <f aca="false">M278*31.25</f>
        <v>286.097495119814</v>
      </c>
    </row>
    <row collapsed="false" customFormat="false" customHeight="false" hidden="false" ht="12.75" outlineLevel="0" r="279">
      <c r="A279" s="119" t="n">
        <v>40402</v>
      </c>
      <c r="B279" s="0" t="s">
        <v>354</v>
      </c>
      <c r="C279" s="0" t="n">
        <v>43.03</v>
      </c>
      <c r="D279" s="0" t="n">
        <v>349.461</v>
      </c>
      <c r="E279" s="0" t="n">
        <v>26.99</v>
      </c>
      <c r="F279" s="0" t="n">
        <v>2715</v>
      </c>
      <c r="G279" s="0" t="n">
        <v>17.5</v>
      </c>
      <c r="I279" s="120" t="n">
        <f aca="false">(-((TAN(E279*PI()/180))/(TAN(($B$7+($B$14*(G279-$E$7)))*PI()/180))*($H$13+($B$15*(G279-$E$8)))+(TAN(E279*PI()/180))/(TAN(($B$7+($B$14*(G279-$E$7)))*PI()/180))*1/$B$16*($H$13+($B$15*(G279-$E$8)))-$B$13*1/$B$16*($H$13+($B$15*(G279-$E$8)))-($H$13+($B$15*(G279-$E$8)))+$B$13*($H$13+($B$15*(G279-$E$8))))+(WURZEL((POTENZ(((TAN(E279*PI()/180))/(TAN(($B$7+($B$14*(G279-$E$7)))*PI()/180))*($H$13+($B$15*(G279-$E$8)))+(TAN(E279*PI()/180))/(TAN(($B$7+($B$14*(G279-$E$7)))*PI()/180))*1/$B$16*($H$13+($B$15*(G279-$E$8)))-$B$13*1/$B$16*($H$13+($B$15*(G279-$E$8)))-($H$13+($B$15*(G279-$E$8)))+$B$13*($H$13+($B$15*(G279-$E$8)))),2))-4*((TAN(E279*PI()/180))/(TAN(($B$7+($B$14*(G279-$E$7)))*PI()/180))*1/$B$16*POTENZ(($H$13+($B$15*(G279-$E$8))),2))*((TAN(E279*PI()/180))/(TAN(($B$7+($B$14*(G279-$E$7)))*PI()/180))-1))))/(2*((TAN(E279*PI()/180))/(TAN(($B$7+($B$14*(G279-$E$7)))*PI()/180))*1/$B$16*POTENZ(($H$13+($B$15*(G279-$E$8))),2)))</f>
        <v>116.555377554169</v>
      </c>
      <c r="J279" s="121" t="n">
        <f aca="false">I279*20.9/100</f>
        <v>24.3600739088212</v>
      </c>
      <c r="K279" s="82" t="n">
        <f aca="false">($B$9-EXP(52.57-6690.9/(273.15+G279)-4.681*LN(273.15+G279)))*I279/100*0.2095</f>
        <v>242.461499610806</v>
      </c>
      <c r="L279" s="82" t="n">
        <f aca="false">K279/1.33322</f>
        <v>181.861582942655</v>
      </c>
      <c r="M279" s="120" t="n">
        <f aca="false">(($B$9-EXP(52.57-6690.9/(273.15+G279)-4.681*LN(273.15+G279)))/1013)*I279/100*0.2095*((49-1.335*G279+0.02759*POTENZ(G279,2)-0.0003235*POTENZ(G279,3)+0.000001614*POTENZ(G279,4))-($J$16*(5.516*10^-1-1.759*10^-2*G279+2.253*10^-4*POTENZ(G279,2)-2.654*10^-7*POTENZ(G279,3)+5.363*10^-8*POTENZ(G279,4))))*32/22.414</f>
        <v>9.18044256999126</v>
      </c>
      <c r="N279" s="120" t="n">
        <f aca="false">M279*31.25</f>
        <v>286.888830312227</v>
      </c>
    </row>
    <row collapsed="false" customFormat="false" customHeight="false" hidden="false" ht="12.75" outlineLevel="0" r="280">
      <c r="A280" s="119" t="n">
        <v>40402</v>
      </c>
      <c r="B280" s="0" t="s">
        <v>355</v>
      </c>
      <c r="C280" s="0" t="n">
        <v>43.197</v>
      </c>
      <c r="D280" s="0" t="n">
        <v>349.783</v>
      </c>
      <c r="E280" s="0" t="n">
        <v>26.98</v>
      </c>
      <c r="F280" s="0" t="n">
        <v>2717</v>
      </c>
      <c r="G280" s="0" t="n">
        <v>17.5</v>
      </c>
      <c r="I280" s="120" t="n">
        <f aca="false">(-((TAN(E280*PI()/180))/(TAN(($B$7+($B$14*(G280-$E$7)))*PI()/180))*($H$13+($B$15*(G280-$E$8)))+(TAN(E280*PI()/180))/(TAN(($B$7+($B$14*(G280-$E$7)))*PI()/180))*1/$B$16*($H$13+($B$15*(G280-$E$8)))-$B$13*1/$B$16*($H$13+($B$15*(G280-$E$8)))-($H$13+($B$15*(G280-$E$8)))+$B$13*($H$13+($B$15*(G280-$E$8))))+(WURZEL((POTENZ(((TAN(E280*PI()/180))/(TAN(($B$7+($B$14*(G280-$E$7)))*PI()/180))*($H$13+($B$15*(G280-$E$8)))+(TAN(E280*PI()/180))/(TAN(($B$7+($B$14*(G280-$E$7)))*PI()/180))*1/$B$16*($H$13+($B$15*(G280-$E$8)))-$B$13*1/$B$16*($H$13+($B$15*(G280-$E$8)))-($H$13+($B$15*(G280-$E$8)))+$B$13*($H$13+($B$15*(G280-$E$8)))),2))-4*((TAN(E280*PI()/180))/(TAN(($B$7+($B$14*(G280-$E$7)))*PI()/180))*1/$B$16*POTENZ(($H$13+($B$15*(G280-$E$8))),2))*((TAN(E280*PI()/180))/(TAN(($B$7+($B$14*(G280-$E$7)))*PI()/180))-1))))/(2*((TAN(E280*PI()/180))/(TAN(($B$7+($B$14*(G280-$E$7)))*PI()/180))*1/$B$16*POTENZ(($H$13+($B$15*(G280-$E$8))),2)))</f>
        <v>116.662780506381</v>
      </c>
      <c r="J280" s="121" t="n">
        <f aca="false">I280*20.9/100</f>
        <v>24.3825211258336</v>
      </c>
      <c r="K280" s="82" t="n">
        <f aca="false">($B$9-EXP(52.57-6690.9/(273.15+G280)-4.681*LN(273.15+G280)))*I280/100*0.2095</f>
        <v>242.684921999394</v>
      </c>
      <c r="L280" s="82" t="n">
        <f aca="false">K280/1.33322</f>
        <v>182.029163978484</v>
      </c>
      <c r="M280" s="120" t="n">
        <f aca="false">(($B$9-EXP(52.57-6690.9/(273.15+G280)-4.681*LN(273.15+G280)))/1013)*I280/100*0.2095*((49-1.335*G280+0.02759*POTENZ(G280,2)-0.0003235*POTENZ(G280,3)+0.000001614*POTENZ(G280,4))-($J$16*(5.516*10^-1-1.759*10^-2*G280+2.253*10^-4*POTENZ(G280,2)-2.654*10^-7*POTENZ(G280,3)+5.363*10^-8*POTENZ(G280,4))))*32/22.414</f>
        <v>9.18890212505703</v>
      </c>
      <c r="N280" s="120" t="n">
        <f aca="false">M280*31.25</f>
        <v>287.153191408032</v>
      </c>
    </row>
    <row collapsed="false" customFormat="false" customHeight="false" hidden="false" ht="12.75" outlineLevel="0" r="281">
      <c r="A281" s="119" t="n">
        <v>40402</v>
      </c>
      <c r="B281" s="0" t="s">
        <v>356</v>
      </c>
      <c r="C281" s="0" t="n">
        <v>43.364</v>
      </c>
      <c r="D281" s="0" t="n">
        <v>349.14</v>
      </c>
      <c r="E281" s="0" t="n">
        <v>27</v>
      </c>
      <c r="F281" s="0" t="n">
        <v>2712</v>
      </c>
      <c r="G281" s="0" t="n">
        <v>17.5</v>
      </c>
      <c r="I281" s="120" t="n">
        <f aca="false">(-((TAN(E281*PI()/180))/(TAN(($B$7+($B$14*(G281-$E$7)))*PI()/180))*($H$13+($B$15*(G281-$E$8)))+(TAN(E281*PI()/180))/(TAN(($B$7+($B$14*(G281-$E$7)))*PI()/180))*1/$B$16*($H$13+($B$15*(G281-$E$8)))-$B$13*1/$B$16*($H$13+($B$15*(G281-$E$8)))-($H$13+($B$15*(G281-$E$8)))+$B$13*($H$13+($B$15*(G281-$E$8))))+(WURZEL((POTENZ(((TAN(E281*PI()/180))/(TAN(($B$7+($B$14*(G281-$E$7)))*PI()/180))*($H$13+($B$15*(G281-$E$8)))+(TAN(E281*PI()/180))/(TAN(($B$7+($B$14*(G281-$E$7)))*PI()/180))*1/$B$16*($H$13+($B$15*(G281-$E$8)))-$B$13*1/$B$16*($H$13+($B$15*(G281-$E$8)))-($H$13+($B$15*(G281-$E$8)))+$B$13*($H$13+($B$15*(G281-$E$8)))),2))-4*((TAN(E281*PI()/180))/(TAN(($B$7+($B$14*(G281-$E$7)))*PI()/180))*1/$B$16*POTENZ(($H$13+($B$15*(G281-$E$8))),2))*((TAN(E281*PI()/180))/(TAN(($B$7+($B$14*(G281-$E$7)))*PI()/180))-1))))/(2*((TAN(E281*PI()/180))/(TAN(($B$7+($B$14*(G281-$E$7)))*PI()/180))*1/$B$16*POTENZ(($H$13+($B$15*(G281-$E$8))),2)))</f>
        <v>116.448093081335</v>
      </c>
      <c r="J281" s="121" t="n">
        <f aca="false">I281*20.9/100</f>
        <v>24.3376514539989</v>
      </c>
      <c r="K281" s="82" t="n">
        <f aca="false">($B$9-EXP(52.57-6690.9/(273.15+G281)-4.681*LN(273.15+G281)))*I281/100*0.2095</f>
        <v>242.238323686073</v>
      </c>
      <c r="L281" s="82" t="n">
        <f aca="false">K281/1.33322</f>
        <v>181.69418677043</v>
      </c>
      <c r="M281" s="120" t="n">
        <f aca="false">(($B$9-EXP(52.57-6690.9/(273.15+G281)-4.681*LN(273.15+G281)))/1013)*I281/100*0.2095*((49-1.335*G281+0.02759*POTENZ(G281,2)-0.0003235*POTENZ(G281,3)+0.000001614*POTENZ(G281,4))-($J$16*(5.516*10^-1-1.759*10^-2*G281+2.253*10^-4*POTENZ(G281,2)-2.654*10^-7*POTENZ(G281,3)+5.363*10^-8*POTENZ(G281,4))))*32/22.414</f>
        <v>9.17199234691127</v>
      </c>
      <c r="N281" s="120" t="n">
        <f aca="false">M281*31.25</f>
        <v>286.624760840977</v>
      </c>
    </row>
    <row collapsed="false" customFormat="false" customHeight="false" hidden="false" ht="12.75" outlineLevel="0" r="282">
      <c r="A282" s="119" t="n">
        <v>40402</v>
      </c>
      <c r="B282" s="0" t="s">
        <v>357</v>
      </c>
      <c r="C282" s="0" t="n">
        <v>43.53</v>
      </c>
      <c r="D282" s="0" t="n">
        <v>348.818</v>
      </c>
      <c r="E282" s="0" t="n">
        <v>27.01</v>
      </c>
      <c r="F282" s="0" t="n">
        <v>2710</v>
      </c>
      <c r="G282" s="0" t="n">
        <v>17.5</v>
      </c>
      <c r="I282" s="120" t="n">
        <f aca="false">(-((TAN(E282*PI()/180))/(TAN(($B$7+($B$14*(G282-$E$7)))*PI()/180))*($H$13+($B$15*(G282-$E$8)))+(TAN(E282*PI()/180))/(TAN(($B$7+($B$14*(G282-$E$7)))*PI()/180))*1/$B$16*($H$13+($B$15*(G282-$E$8)))-$B$13*1/$B$16*($H$13+($B$15*(G282-$E$8)))-($H$13+($B$15*(G282-$E$8)))+$B$13*($H$13+($B$15*(G282-$E$8))))+(WURZEL((POTENZ(((TAN(E282*PI()/180))/(TAN(($B$7+($B$14*(G282-$E$7)))*PI()/180))*($H$13+($B$15*(G282-$E$8)))+(TAN(E282*PI()/180))/(TAN(($B$7+($B$14*(G282-$E$7)))*PI()/180))*1/$B$16*($H$13+($B$15*(G282-$E$8)))-$B$13*1/$B$16*($H$13+($B$15*(G282-$E$8)))-($H$13+($B$15*(G282-$E$8)))+$B$13*($H$13+($B$15*(G282-$E$8)))),2))-4*((TAN(E282*PI()/180))/(TAN(($B$7+($B$14*(G282-$E$7)))*PI()/180))*1/$B$16*POTENZ(($H$13+($B$15*(G282-$E$8))),2))*((TAN(E282*PI()/180))/(TAN(($B$7+($B$14*(G282-$E$7)))*PI()/180))-1))))/(2*((TAN(E282*PI()/180))/(TAN(($B$7+($B$14*(G282-$E$7)))*PI()/180))*1/$B$16*POTENZ(($H$13+($B$15*(G282-$E$8))),2)))</f>
        <v>116.340926919987</v>
      </c>
      <c r="J282" s="121" t="n">
        <f aca="false">I282*20.9/100</f>
        <v>24.3152537262773</v>
      </c>
      <c r="K282" s="82" t="n">
        <f aca="false">($B$9-EXP(52.57-6690.9/(273.15+G282)-4.681*LN(273.15+G282)))*I282/100*0.2095</f>
        <v>242.015393875942</v>
      </c>
      <c r="L282" s="82" t="n">
        <f aca="false">K282/1.33322</f>
        <v>181.526975199848</v>
      </c>
      <c r="M282" s="120" t="n">
        <f aca="false">(($B$9-EXP(52.57-6690.9/(273.15+G282)-4.681*LN(273.15+G282)))/1013)*I282/100*0.2095*((49-1.335*G282+0.02759*POTENZ(G282,2)-0.0003235*POTENZ(G282,3)+0.000001614*POTENZ(G282,4))-($J$16*(5.516*10^-1-1.759*10^-2*G282+2.253*10^-4*POTENZ(G282,2)-2.654*10^-7*POTENZ(G282,3)+5.363*10^-8*POTENZ(G282,4))))*32/22.414</f>
        <v>9.16355144259314</v>
      </c>
      <c r="N282" s="120" t="n">
        <f aca="false">M282*31.25</f>
        <v>286.360982581036</v>
      </c>
    </row>
    <row collapsed="false" customFormat="false" customHeight="false" hidden="false" ht="12.75" outlineLevel="0" r="283">
      <c r="A283" s="119" t="n">
        <v>40402</v>
      </c>
      <c r="B283" s="0" t="s">
        <v>358</v>
      </c>
      <c r="C283" s="0" t="n">
        <v>43.697</v>
      </c>
      <c r="D283" s="0" t="n">
        <v>346.579</v>
      </c>
      <c r="E283" s="0" t="n">
        <v>27.08</v>
      </c>
      <c r="F283" s="0" t="n">
        <v>2709</v>
      </c>
      <c r="G283" s="0" t="n">
        <v>17.5</v>
      </c>
      <c r="I283" s="120" t="n">
        <f aca="false">(-((TAN(E283*PI()/180))/(TAN(($B$7+($B$14*(G283-$E$7)))*PI()/180))*($H$13+($B$15*(G283-$E$8)))+(TAN(E283*PI()/180))/(TAN(($B$7+($B$14*(G283-$E$7)))*PI()/180))*1/$B$16*($H$13+($B$15*(G283-$E$8)))-$B$13*1/$B$16*($H$13+($B$15*(G283-$E$8)))-($H$13+($B$15*(G283-$E$8)))+$B$13*($H$13+($B$15*(G283-$E$8))))+(WURZEL((POTENZ(((TAN(E283*PI()/180))/(TAN(($B$7+($B$14*(G283-$E$7)))*PI()/180))*($H$13+($B$15*(G283-$E$8)))+(TAN(E283*PI()/180))/(TAN(($B$7+($B$14*(G283-$E$7)))*PI()/180))*1/$B$16*($H$13+($B$15*(G283-$E$8)))-$B$13*1/$B$16*($H$13+($B$15*(G283-$E$8)))-($H$13+($B$15*(G283-$E$8)))+$B$13*($H$13+($B$15*(G283-$E$8)))),2))-4*((TAN(E283*PI()/180))/(TAN(($B$7+($B$14*(G283-$E$7)))*PI()/180))*1/$B$16*POTENZ(($H$13+($B$15*(G283-$E$8))),2))*((TAN(E283*PI()/180))/(TAN(($B$7+($B$14*(G283-$E$7)))*PI()/180))-1))))/(2*((TAN(E283*PI()/180))/(TAN(($B$7+($B$14*(G283-$E$7)))*PI()/180))*1/$B$16*POTENZ(($H$13+($B$15*(G283-$E$8))),2)))</f>
        <v>115.59406246536</v>
      </c>
      <c r="J283" s="121" t="n">
        <f aca="false">I283*20.9/100</f>
        <v>24.1591590552603</v>
      </c>
      <c r="K283" s="82" t="n">
        <f aca="false">($B$9-EXP(52.57-6690.9/(273.15+G283)-4.681*LN(273.15+G283)))*I283/100*0.2095</f>
        <v>240.461747193354</v>
      </c>
      <c r="L283" s="82" t="n">
        <f aca="false">K283/1.33322</f>
        <v>180.361641134512</v>
      </c>
      <c r="M283" s="120" t="n">
        <f aca="false">(($B$9-EXP(52.57-6690.9/(273.15+G283)-4.681*LN(273.15+G283)))/1013)*I283/100*0.2095*((49-1.335*G283+0.02759*POTENZ(G283,2)-0.0003235*POTENZ(G283,3)+0.000001614*POTENZ(G283,4))-($J$16*(5.516*10^-1-1.759*10^-2*G283+2.253*10^-4*POTENZ(G283,2)-2.654*10^-7*POTENZ(G283,3)+5.363*10^-8*POTENZ(G283,4))))*32/22.414</f>
        <v>9.104724931306</v>
      </c>
      <c r="N283" s="120" t="n">
        <f aca="false">M283*31.25</f>
        <v>284.522654103312</v>
      </c>
    </row>
    <row collapsed="false" customFormat="false" customHeight="false" hidden="false" ht="12.75" outlineLevel="0" r="284">
      <c r="A284" s="119" t="n">
        <v>40402</v>
      </c>
      <c r="B284" s="0" t="s">
        <v>359</v>
      </c>
      <c r="C284" s="0" t="n">
        <v>43.864</v>
      </c>
      <c r="D284" s="0" t="n">
        <v>354.329</v>
      </c>
      <c r="E284" s="0" t="n">
        <v>26.84</v>
      </c>
      <c r="F284" s="0" t="n">
        <v>2717</v>
      </c>
      <c r="G284" s="0" t="n">
        <v>17.5</v>
      </c>
      <c r="I284" s="120" t="n">
        <f aca="false">(-((TAN(E284*PI()/180))/(TAN(($B$7+($B$14*(G284-$E$7)))*PI()/180))*($H$13+($B$15*(G284-$E$8)))+(TAN(E284*PI()/180))/(TAN(($B$7+($B$14*(G284-$E$7)))*PI()/180))*1/$B$16*($H$13+($B$15*(G284-$E$8)))-$B$13*1/$B$16*($H$13+($B$15*(G284-$E$8)))-($H$13+($B$15*(G284-$E$8)))+$B$13*($H$13+($B$15*(G284-$E$8))))+(WURZEL((POTENZ(((TAN(E284*PI()/180))/(TAN(($B$7+($B$14*(G284-$E$7)))*PI()/180))*($H$13+($B$15*(G284-$E$8)))+(TAN(E284*PI()/180))/(TAN(($B$7+($B$14*(G284-$E$7)))*PI()/180))*1/$B$16*($H$13+($B$15*(G284-$E$8)))-$B$13*1/$B$16*($H$13+($B$15*(G284-$E$8)))-($H$13+($B$15*(G284-$E$8)))+$B$13*($H$13+($B$15*(G284-$E$8)))),2))-4*((TAN(E284*PI()/180))/(TAN(($B$7+($B$14*(G284-$E$7)))*PI()/180))*1/$B$16*POTENZ(($H$13+($B$15*(G284-$E$8))),2))*((TAN(E284*PI()/180))/(TAN(($B$7+($B$14*(G284-$E$7)))*PI()/180))-1))))/(2*((TAN(E284*PI()/180))/(TAN(($B$7+($B$14*(G284-$E$7)))*PI()/180))*1/$B$16*POTENZ(($H$13+($B$15*(G284-$E$8))),2)))</f>
        <v>118.17895683181</v>
      </c>
      <c r="J284" s="121" t="n">
        <f aca="false">I284*20.9/100</f>
        <v>24.6994019778483</v>
      </c>
      <c r="K284" s="82" t="n">
        <f aca="false">($B$9-EXP(52.57-6690.9/(273.15+G284)-4.681*LN(273.15+G284)))*I284/100*0.2095</f>
        <v>245.83891105809</v>
      </c>
      <c r="L284" s="82" t="n">
        <f aca="false">K284/1.33322</f>
        <v>184.3948568564</v>
      </c>
      <c r="M284" s="120" t="n">
        <f aca="false">(($B$9-EXP(52.57-6690.9/(273.15+G284)-4.681*LN(273.15+G284)))/1013)*I284/100*0.2095*((49-1.335*G284+0.02759*POTENZ(G284,2)-0.0003235*POTENZ(G284,3)+0.000001614*POTENZ(G284,4))-($J$16*(5.516*10^-1-1.759*10^-2*G284+2.253*10^-4*POTENZ(G284,2)-2.654*10^-7*POTENZ(G284,3)+5.363*10^-8*POTENZ(G284,4))))*32/22.414</f>
        <v>9.30832321032711</v>
      </c>
      <c r="N284" s="120" t="n">
        <f aca="false">M284*31.25</f>
        <v>290.885100322722</v>
      </c>
    </row>
    <row collapsed="false" customFormat="false" customHeight="false" hidden="false" ht="12.75" outlineLevel="0" r="285">
      <c r="A285" s="119" t="n">
        <v>40402</v>
      </c>
      <c r="B285" s="0" t="s">
        <v>360</v>
      </c>
      <c r="C285" s="0" t="n">
        <v>44.031</v>
      </c>
      <c r="D285" s="0" t="n">
        <v>348.497</v>
      </c>
      <c r="E285" s="0" t="n">
        <v>27.02</v>
      </c>
      <c r="F285" s="0" t="n">
        <v>2715</v>
      </c>
      <c r="G285" s="0" t="n">
        <v>17.5</v>
      </c>
      <c r="I285" s="120" t="n">
        <f aca="false">(-((TAN(E285*PI()/180))/(TAN(($B$7+($B$14*(G285-$E$7)))*PI()/180))*($H$13+($B$15*(G285-$E$8)))+(TAN(E285*PI()/180))/(TAN(($B$7+($B$14*(G285-$E$7)))*PI()/180))*1/$B$16*($H$13+($B$15*(G285-$E$8)))-$B$13*1/$B$16*($H$13+($B$15*(G285-$E$8)))-($H$13+($B$15*(G285-$E$8)))+$B$13*($H$13+($B$15*(G285-$E$8))))+(WURZEL((POTENZ(((TAN(E285*PI()/180))/(TAN(($B$7+($B$14*(G285-$E$7)))*PI()/180))*($H$13+($B$15*(G285-$E$8)))+(TAN(E285*PI()/180))/(TAN(($B$7+($B$14*(G285-$E$7)))*PI()/180))*1/$B$16*($H$13+($B$15*(G285-$E$8)))-$B$13*1/$B$16*($H$13+($B$15*(G285-$E$8)))-($H$13+($B$15*(G285-$E$8)))+$B$13*($H$13+($B$15*(G285-$E$8)))),2))-4*((TAN(E285*PI()/180))/(TAN(($B$7+($B$14*(G285-$E$7)))*PI()/180))*1/$B$16*POTENZ(($H$13+($B$15*(G285-$E$8))),2))*((TAN(E285*PI()/180))/(TAN(($B$7+($B$14*(G285-$E$7)))*PI()/180))-1))))/(2*((TAN(E285*PI()/180))/(TAN(($B$7+($B$14*(G285-$E$7)))*PI()/180))*1/$B$16*POTENZ(($H$13+($B$15*(G285-$E$8))),2)))</f>
        <v>116.233878902502</v>
      </c>
      <c r="J285" s="121" t="n">
        <f aca="false">I285*20.9/100</f>
        <v>24.2928806906229</v>
      </c>
      <c r="K285" s="82" t="n">
        <f aca="false">($B$9-EXP(52.57-6690.9/(273.15+G285)-4.681*LN(273.15+G285)))*I285/100*0.2095</f>
        <v>241.792709831718</v>
      </c>
      <c r="L285" s="82" t="n">
        <f aca="false">K285/1.33322</f>
        <v>181.359947969366</v>
      </c>
      <c r="M285" s="120" t="n">
        <f aca="false">(($B$9-EXP(52.57-6690.9/(273.15+G285)-4.681*LN(273.15+G285)))/1013)*I285/100*0.2095*((49-1.335*G285+0.02759*POTENZ(G285,2)-0.0003235*POTENZ(G285,3)+0.000001614*POTENZ(G285,4))-($J$16*(5.516*10^-1-1.759*10^-2*G285+2.253*10^-4*POTENZ(G285,2)-2.654*10^-7*POTENZ(G285,3)+5.363*10^-8*POTENZ(G285,4))))*32/22.414</f>
        <v>9.15511984383403</v>
      </c>
      <c r="N285" s="120" t="n">
        <f aca="false">M285*31.25</f>
        <v>286.097495119814</v>
      </c>
    </row>
    <row collapsed="false" customFormat="false" customHeight="false" hidden="false" ht="12.75" outlineLevel="0" r="286">
      <c r="A286" s="119" t="n">
        <v>40402</v>
      </c>
      <c r="B286" s="0" t="s">
        <v>361</v>
      </c>
      <c r="C286" s="0" t="n">
        <v>44.198</v>
      </c>
      <c r="D286" s="0" t="n">
        <v>346.898</v>
      </c>
      <c r="E286" s="0" t="n">
        <v>27.07</v>
      </c>
      <c r="F286" s="0" t="n">
        <v>2711</v>
      </c>
      <c r="G286" s="0" t="n">
        <v>17.5</v>
      </c>
      <c r="I286" s="120" t="n">
        <f aca="false">(-((TAN(E286*PI()/180))/(TAN(($B$7+($B$14*(G286-$E$7)))*PI()/180))*($H$13+($B$15*(G286-$E$8)))+(TAN(E286*PI()/180))/(TAN(($B$7+($B$14*(G286-$E$7)))*PI()/180))*1/$B$16*($H$13+($B$15*(G286-$E$8)))-$B$13*1/$B$16*($H$13+($B$15*(G286-$E$8)))-($H$13+($B$15*(G286-$E$8)))+$B$13*($H$13+($B$15*(G286-$E$8))))+(WURZEL((POTENZ(((TAN(E286*PI()/180))/(TAN(($B$7+($B$14*(G286-$E$7)))*PI()/180))*($H$13+($B$15*(G286-$E$8)))+(TAN(E286*PI()/180))/(TAN(($B$7+($B$14*(G286-$E$7)))*PI()/180))*1/$B$16*($H$13+($B$15*(G286-$E$8)))-$B$13*1/$B$16*($H$13+($B$15*(G286-$E$8)))-($H$13+($B$15*(G286-$E$8)))+$B$13*($H$13+($B$15*(G286-$E$8)))),2))-4*((TAN(E286*PI()/180))/(TAN(($B$7+($B$14*(G286-$E$7)))*PI()/180))*1/$B$16*POTENZ(($H$13+($B$15*(G286-$E$8))),2))*((TAN(E286*PI()/180))/(TAN(($B$7+($B$14*(G286-$E$7)))*PI()/180))-1))))/(2*((TAN(E286*PI()/180))/(TAN(($B$7+($B$14*(G286-$E$7)))*PI()/180))*1/$B$16*POTENZ(($H$13+($B$15*(G286-$E$8))),2)))</f>
        <v>115.700405124848</v>
      </c>
      <c r="J286" s="121" t="n">
        <f aca="false">I286*20.9/100</f>
        <v>24.1813846710932</v>
      </c>
      <c r="K286" s="82" t="n">
        <f aca="false">($B$9-EXP(52.57-6690.9/(273.15+G286)-4.681*LN(273.15+G286)))*I286/100*0.2095</f>
        <v>240.682963933696</v>
      </c>
      <c r="L286" s="82" t="n">
        <f aca="false">K286/1.33322</f>
        <v>180.527567793535</v>
      </c>
      <c r="M286" s="120" t="n">
        <f aca="false">(($B$9-EXP(52.57-6690.9/(273.15+G286)-4.681*LN(273.15+G286)))/1013)*I286/100*0.2095*((49-1.335*G286+0.02759*POTENZ(G286,2)-0.0003235*POTENZ(G286,3)+0.000001614*POTENZ(G286,4))-($J$16*(5.516*10^-1-1.759*10^-2*G286+2.253*10^-4*POTENZ(G286,2)-2.654*10^-7*POTENZ(G286,3)+5.363*10^-8*POTENZ(G286,4))))*32/22.414</f>
        <v>9.11310097279503</v>
      </c>
      <c r="N286" s="120" t="n">
        <f aca="false">M286*31.25</f>
        <v>284.784405399845</v>
      </c>
    </row>
    <row collapsed="false" customFormat="false" customHeight="false" hidden="false" ht="12.75" outlineLevel="0" r="287">
      <c r="A287" s="119" t="n">
        <v>40402</v>
      </c>
      <c r="B287" s="0" t="s">
        <v>362</v>
      </c>
      <c r="C287" s="0" t="n">
        <v>44.365</v>
      </c>
      <c r="D287" s="0" t="n">
        <v>349.461</v>
      </c>
      <c r="E287" s="0" t="n">
        <v>26.99</v>
      </c>
      <c r="F287" s="0" t="n">
        <v>2708</v>
      </c>
      <c r="G287" s="0" t="n">
        <v>17.5</v>
      </c>
      <c r="I287" s="120" t="n">
        <f aca="false">(-((TAN(E287*PI()/180))/(TAN(($B$7+($B$14*(G287-$E$7)))*PI()/180))*($H$13+($B$15*(G287-$E$8)))+(TAN(E287*PI()/180))/(TAN(($B$7+($B$14*(G287-$E$7)))*PI()/180))*1/$B$16*($H$13+($B$15*(G287-$E$8)))-$B$13*1/$B$16*($H$13+($B$15*(G287-$E$8)))-($H$13+($B$15*(G287-$E$8)))+$B$13*($H$13+($B$15*(G287-$E$8))))+(WURZEL((POTENZ(((TAN(E287*PI()/180))/(TAN(($B$7+($B$14*(G287-$E$7)))*PI()/180))*($H$13+($B$15*(G287-$E$8)))+(TAN(E287*PI()/180))/(TAN(($B$7+($B$14*(G287-$E$7)))*PI()/180))*1/$B$16*($H$13+($B$15*(G287-$E$8)))-$B$13*1/$B$16*($H$13+($B$15*(G287-$E$8)))-($H$13+($B$15*(G287-$E$8)))+$B$13*($H$13+($B$15*(G287-$E$8)))),2))-4*((TAN(E287*PI()/180))/(TAN(($B$7+($B$14*(G287-$E$7)))*PI()/180))*1/$B$16*POTENZ(($H$13+($B$15*(G287-$E$8))),2))*((TAN(E287*PI()/180))/(TAN(($B$7+($B$14*(G287-$E$7)))*PI()/180))-1))))/(2*((TAN(E287*PI()/180))/(TAN(($B$7+($B$14*(G287-$E$7)))*PI()/180))*1/$B$16*POTENZ(($H$13+($B$15*(G287-$E$8))),2)))</f>
        <v>116.555377554169</v>
      </c>
      <c r="J287" s="121" t="n">
        <f aca="false">I287*20.9/100</f>
        <v>24.3600739088212</v>
      </c>
      <c r="K287" s="82" t="n">
        <f aca="false">($B$9-EXP(52.57-6690.9/(273.15+G287)-4.681*LN(273.15+G287)))*I287/100*0.2095</f>
        <v>242.461499610806</v>
      </c>
      <c r="L287" s="82" t="n">
        <f aca="false">K287/1.33322</f>
        <v>181.861582942655</v>
      </c>
      <c r="M287" s="120" t="n">
        <f aca="false">(($B$9-EXP(52.57-6690.9/(273.15+G287)-4.681*LN(273.15+G287)))/1013)*I287/100*0.2095*((49-1.335*G287+0.02759*POTENZ(G287,2)-0.0003235*POTENZ(G287,3)+0.000001614*POTENZ(G287,4))-($J$16*(5.516*10^-1-1.759*10^-2*G287+2.253*10^-4*POTENZ(G287,2)-2.654*10^-7*POTENZ(G287,3)+5.363*10^-8*POTENZ(G287,4))))*32/22.414</f>
        <v>9.18044256999126</v>
      </c>
      <c r="N287" s="120" t="n">
        <f aca="false">M287*31.25</f>
        <v>286.888830312227</v>
      </c>
    </row>
    <row collapsed="false" customFormat="false" customHeight="false" hidden="false" ht="12.75" outlineLevel="0" r="288">
      <c r="A288" s="119" t="n">
        <v>40402</v>
      </c>
      <c r="B288" s="0" t="s">
        <v>363</v>
      </c>
      <c r="C288" s="0" t="n">
        <v>44.532</v>
      </c>
      <c r="D288" s="0" t="n">
        <v>348.497</v>
      </c>
      <c r="E288" s="0" t="n">
        <v>27.02</v>
      </c>
      <c r="F288" s="0" t="n">
        <v>2707</v>
      </c>
      <c r="G288" s="0" t="n">
        <v>17.5</v>
      </c>
      <c r="I288" s="120" t="n">
        <f aca="false">(-((TAN(E288*PI()/180))/(TAN(($B$7+($B$14*(G288-$E$7)))*PI()/180))*($H$13+($B$15*(G288-$E$8)))+(TAN(E288*PI()/180))/(TAN(($B$7+($B$14*(G288-$E$7)))*PI()/180))*1/$B$16*($H$13+($B$15*(G288-$E$8)))-$B$13*1/$B$16*($H$13+($B$15*(G288-$E$8)))-($H$13+($B$15*(G288-$E$8)))+$B$13*($H$13+($B$15*(G288-$E$8))))+(WURZEL((POTENZ(((TAN(E288*PI()/180))/(TAN(($B$7+($B$14*(G288-$E$7)))*PI()/180))*($H$13+($B$15*(G288-$E$8)))+(TAN(E288*PI()/180))/(TAN(($B$7+($B$14*(G288-$E$7)))*PI()/180))*1/$B$16*($H$13+($B$15*(G288-$E$8)))-$B$13*1/$B$16*($H$13+($B$15*(G288-$E$8)))-($H$13+($B$15*(G288-$E$8)))+$B$13*($H$13+($B$15*(G288-$E$8)))),2))-4*((TAN(E288*PI()/180))/(TAN(($B$7+($B$14*(G288-$E$7)))*PI()/180))*1/$B$16*POTENZ(($H$13+($B$15*(G288-$E$8))),2))*((TAN(E288*PI()/180))/(TAN(($B$7+($B$14*(G288-$E$7)))*PI()/180))-1))))/(2*((TAN(E288*PI()/180))/(TAN(($B$7+($B$14*(G288-$E$7)))*PI()/180))*1/$B$16*POTENZ(($H$13+($B$15*(G288-$E$8))),2)))</f>
        <v>116.233878902502</v>
      </c>
      <c r="J288" s="121" t="n">
        <f aca="false">I288*20.9/100</f>
        <v>24.2928806906229</v>
      </c>
      <c r="K288" s="82" t="n">
        <f aca="false">($B$9-EXP(52.57-6690.9/(273.15+G288)-4.681*LN(273.15+G288)))*I288/100*0.2095</f>
        <v>241.792709831718</v>
      </c>
      <c r="L288" s="82" t="n">
        <f aca="false">K288/1.33322</f>
        <v>181.359947969366</v>
      </c>
      <c r="M288" s="120" t="n">
        <f aca="false">(($B$9-EXP(52.57-6690.9/(273.15+G288)-4.681*LN(273.15+G288)))/1013)*I288/100*0.2095*((49-1.335*G288+0.02759*POTENZ(G288,2)-0.0003235*POTENZ(G288,3)+0.000001614*POTENZ(G288,4))-($J$16*(5.516*10^-1-1.759*10^-2*G288+2.253*10^-4*POTENZ(G288,2)-2.654*10^-7*POTENZ(G288,3)+5.363*10^-8*POTENZ(G288,4))))*32/22.414</f>
        <v>9.15511984383403</v>
      </c>
      <c r="N288" s="120" t="n">
        <f aca="false">M288*31.25</f>
        <v>286.097495119814</v>
      </c>
    </row>
  </sheetData>
  <mergeCells count="4">
    <mergeCell ref="A3:J3"/>
    <mergeCell ref="A4:J4"/>
    <mergeCell ref="P14:Q14"/>
    <mergeCell ref="P23:S23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2.75"/>
  <sheetData/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2005-07-08T09:28:11.00Z</dcterms:created>
  <dc:creator>Christian Huber</dc:creator>
  <cp:lastModifiedBy>Mark Olischläger</cp:lastModifiedBy>
  <dcterms:modified xsi:type="dcterms:W3CDTF">2013-09-24T16:50:28.00Z</dcterms:modified>
  <cp:revision>0</cp:revision>
</cp:coreProperties>
</file>