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D13" i="2"/>
  <c r="D15" i="2"/>
  <c r="J16" i="2"/>
  <c r="S21" i="2"/>
  <c r="B45" i="1"/>
  <c r="B34" i="1"/>
  <c r="B32" i="1"/>
  <c r="B44" i="1"/>
  <c r="B33" i="1"/>
  <c r="B31" i="1"/>
  <c r="B39" i="1"/>
  <c r="D16" i="2"/>
  <c r="D14" i="2"/>
  <c r="J15" i="2"/>
  <c r="B40" i="1"/>
  <c r="B38" i="1"/>
  <c r="B35" i="1"/>
  <c r="B36" i="1"/>
  <c r="F13" i="2"/>
  <c r="F15" i="2"/>
  <c r="F14" i="2"/>
  <c r="B43" i="1"/>
  <c r="B42" i="1"/>
  <c r="H13" i="2"/>
  <c r="I113" i="2"/>
  <c r="I117" i="2"/>
  <c r="I121" i="2"/>
  <c r="I125" i="2"/>
  <c r="I129" i="2"/>
  <c r="I135" i="2"/>
  <c r="I136" i="2"/>
  <c r="I143" i="2"/>
  <c r="I144" i="2"/>
  <c r="I151" i="2"/>
  <c r="I152" i="2"/>
  <c r="I159" i="2"/>
  <c r="I160" i="2"/>
  <c r="I112" i="2"/>
  <c r="I116" i="2"/>
  <c r="I120" i="2"/>
  <c r="I124" i="2"/>
  <c r="I128" i="2"/>
  <c r="I137" i="2"/>
  <c r="I138" i="2"/>
  <c r="I145" i="2"/>
  <c r="I146" i="2"/>
  <c r="I153" i="2"/>
  <c r="I154" i="2"/>
  <c r="I161" i="2"/>
  <c r="I162" i="2"/>
  <c r="I167" i="2"/>
  <c r="I169" i="2"/>
  <c r="I171" i="2"/>
  <c r="I173" i="2"/>
  <c r="I175" i="2"/>
  <c r="I177" i="2"/>
  <c r="I179" i="2"/>
  <c r="I181" i="2"/>
  <c r="I183" i="2"/>
  <c r="I185" i="2"/>
  <c r="I187" i="2"/>
  <c r="I189" i="2"/>
  <c r="I191" i="2"/>
  <c r="I193" i="2"/>
  <c r="I195" i="2"/>
  <c r="I197" i="2"/>
  <c r="I199" i="2"/>
  <c r="I111" i="2"/>
  <c r="I119" i="2"/>
  <c r="I127" i="2"/>
  <c r="I132" i="2"/>
  <c r="I139" i="2"/>
  <c r="I148" i="2"/>
  <c r="I155" i="2"/>
  <c r="I164" i="2"/>
  <c r="I192" i="2"/>
  <c r="I45" i="2"/>
  <c r="I118" i="2"/>
  <c r="I126" i="2"/>
  <c r="I133" i="2"/>
  <c r="I142" i="2"/>
  <c r="I149" i="2"/>
  <c r="I158" i="2"/>
  <c r="I165" i="2"/>
  <c r="I168" i="2"/>
  <c r="I172" i="2"/>
  <c r="I176" i="2"/>
  <c r="I180" i="2"/>
  <c r="I184" i="2"/>
  <c r="I190" i="2"/>
  <c r="I198" i="2"/>
  <c r="I201" i="2"/>
  <c r="I203" i="2"/>
  <c r="I205" i="2"/>
  <c r="I207" i="2"/>
  <c r="I209" i="2"/>
  <c r="I211" i="2"/>
  <c r="I213" i="2"/>
  <c r="I215" i="2"/>
  <c r="I217" i="2"/>
  <c r="I122" i="2"/>
  <c r="I150" i="2"/>
  <c r="I157" i="2"/>
  <c r="I170" i="2"/>
  <c r="I178" i="2"/>
  <c r="I186" i="2"/>
  <c r="I200" i="2"/>
  <c r="I204" i="2"/>
  <c r="I208" i="2"/>
  <c r="I212" i="2"/>
  <c r="I216" i="2"/>
  <c r="I110" i="2"/>
  <c r="I47" i="2"/>
  <c r="I49" i="2"/>
  <c r="I51" i="2"/>
  <c r="I53" i="2"/>
  <c r="I55" i="2"/>
  <c r="I57" i="2"/>
  <c r="I59" i="2"/>
  <c r="I61" i="2"/>
  <c r="I63" i="2"/>
  <c r="I65" i="2"/>
  <c r="I67" i="2"/>
  <c r="I115" i="2"/>
  <c r="I131" i="2"/>
  <c r="I156" i="2"/>
  <c r="I163" i="2"/>
  <c r="I196" i="2"/>
  <c r="I219" i="2"/>
  <c r="I220" i="2"/>
  <c r="I46" i="2"/>
  <c r="I37" i="2"/>
  <c r="I39" i="2"/>
  <c r="I41" i="2"/>
  <c r="I22" i="2"/>
  <c r="I24" i="2"/>
  <c r="I26" i="2"/>
  <c r="I28" i="2"/>
  <c r="I30" i="2"/>
  <c r="I123" i="2"/>
  <c r="I140" i="2"/>
  <c r="I147" i="2"/>
  <c r="I188" i="2"/>
  <c r="I68" i="2"/>
  <c r="I69" i="2"/>
  <c r="I76" i="2"/>
  <c r="I77" i="2"/>
  <c r="I84" i="2"/>
  <c r="I85" i="2"/>
  <c r="I92" i="2"/>
  <c r="I93" i="2"/>
  <c r="I100" i="2"/>
  <c r="I101" i="2"/>
  <c r="I108" i="2"/>
  <c r="I109" i="2"/>
  <c r="I42" i="2"/>
  <c r="I29" i="2"/>
  <c r="I134" i="2"/>
  <c r="I141" i="2"/>
  <c r="I174" i="2"/>
  <c r="I210" i="2"/>
  <c r="I218" i="2"/>
  <c r="I44" i="2"/>
  <c r="I50" i="2"/>
  <c r="I58" i="2"/>
  <c r="I66" i="2"/>
  <c r="I71" i="2"/>
  <c r="I79" i="2"/>
  <c r="I86" i="2"/>
  <c r="I95" i="2"/>
  <c r="I103" i="2"/>
  <c r="I130" i="2"/>
  <c r="I166" i="2"/>
  <c r="I182" i="2"/>
  <c r="I194" i="2"/>
  <c r="I206" i="2"/>
  <c r="I214" i="2"/>
  <c r="I48" i="2"/>
  <c r="I52" i="2"/>
  <c r="I56" i="2"/>
  <c r="I60" i="2"/>
  <c r="I64" i="2"/>
  <c r="I74" i="2"/>
  <c r="I75" i="2"/>
  <c r="I82" i="2"/>
  <c r="I83" i="2"/>
  <c r="I90" i="2"/>
  <c r="I91" i="2"/>
  <c r="I98" i="2"/>
  <c r="I99" i="2"/>
  <c r="I106" i="2"/>
  <c r="I107" i="2"/>
  <c r="I40" i="2"/>
  <c r="I27" i="2"/>
  <c r="I32" i="2"/>
  <c r="I34" i="2"/>
  <c r="I36" i="2"/>
  <c r="I114" i="2"/>
  <c r="I202" i="2"/>
  <c r="I43" i="2"/>
  <c r="I54" i="2"/>
  <c r="I62" i="2"/>
  <c r="I70" i="2"/>
  <c r="I78" i="2"/>
  <c r="I87" i="2"/>
  <c r="I94" i="2"/>
  <c r="I102" i="2"/>
  <c r="I89" i="2"/>
  <c r="I96" i="2"/>
  <c r="I23" i="2"/>
  <c r="I33" i="2"/>
  <c r="I104" i="2"/>
  <c r="I25" i="2"/>
  <c r="I80" i="2"/>
  <c r="I31" i="2"/>
  <c r="I35" i="2"/>
  <c r="I81" i="2"/>
  <c r="I88" i="2"/>
  <c r="I38" i="2"/>
  <c r="I21" i="2"/>
  <c r="H14" i="2"/>
  <c r="I72" i="2"/>
  <c r="I97" i="2"/>
  <c r="I73" i="2"/>
  <c r="I105" i="2"/>
  <c r="B18" i="1"/>
  <c r="K38" i="2"/>
  <c r="L38" i="2"/>
  <c r="J38" i="2"/>
  <c r="M38" i="2"/>
  <c r="N38" i="2"/>
  <c r="K33" i="2"/>
  <c r="L33" i="2"/>
  <c r="J33" i="2"/>
  <c r="M33" i="2"/>
  <c r="N33" i="2"/>
  <c r="J70" i="2"/>
  <c r="M70" i="2"/>
  <c r="N70" i="2"/>
  <c r="K70" i="2"/>
  <c r="L70" i="2"/>
  <c r="K202" i="2"/>
  <c r="L202" i="2"/>
  <c r="M202" i="2"/>
  <c r="N202" i="2"/>
  <c r="J202" i="2"/>
  <c r="J106" i="2"/>
  <c r="K106" i="2"/>
  <c r="L106" i="2"/>
  <c r="M106" i="2"/>
  <c r="N106" i="2"/>
  <c r="J74" i="2"/>
  <c r="K74" i="2"/>
  <c r="L74" i="2"/>
  <c r="M74" i="2"/>
  <c r="N74" i="2"/>
  <c r="K194" i="2"/>
  <c r="L194" i="2"/>
  <c r="M194" i="2"/>
  <c r="N194" i="2"/>
  <c r="J194" i="2"/>
  <c r="M71" i="2"/>
  <c r="N71" i="2"/>
  <c r="K71" i="2"/>
  <c r="L71" i="2"/>
  <c r="J71" i="2"/>
  <c r="J141" i="2"/>
  <c r="K141" i="2"/>
  <c r="L141" i="2"/>
  <c r="M141" i="2"/>
  <c r="N141" i="2"/>
  <c r="J93" i="2"/>
  <c r="M93" i="2"/>
  <c r="N93" i="2"/>
  <c r="K93" i="2"/>
  <c r="L93" i="2"/>
  <c r="K188" i="2"/>
  <c r="L188" i="2"/>
  <c r="J188" i="2"/>
  <c r="M188" i="2"/>
  <c r="N188" i="2"/>
  <c r="M22" i="2"/>
  <c r="N22" i="2"/>
  <c r="K22" i="2"/>
  <c r="L22" i="2"/>
  <c r="J22" i="2"/>
  <c r="J163" i="2"/>
  <c r="M163" i="2"/>
  <c r="N163" i="2"/>
  <c r="K163" i="2"/>
  <c r="L163" i="2"/>
  <c r="M59" i="2"/>
  <c r="N59" i="2"/>
  <c r="J59" i="2"/>
  <c r="K59" i="2"/>
  <c r="L59" i="2"/>
  <c r="K216" i="2"/>
  <c r="L216" i="2"/>
  <c r="M216" i="2"/>
  <c r="N216" i="2"/>
  <c r="J216" i="2"/>
  <c r="J157" i="2"/>
  <c r="K157" i="2"/>
  <c r="L157" i="2"/>
  <c r="M157" i="2"/>
  <c r="N157" i="2"/>
  <c r="J207" i="2"/>
  <c r="M207" i="2"/>
  <c r="N207" i="2"/>
  <c r="K207" i="2"/>
  <c r="L207" i="2"/>
  <c r="J176" i="2"/>
  <c r="K176" i="2"/>
  <c r="L176" i="2"/>
  <c r="M176" i="2"/>
  <c r="N176" i="2"/>
  <c r="K164" i="2"/>
  <c r="L164" i="2"/>
  <c r="M164" i="2"/>
  <c r="N164" i="2"/>
  <c r="J164" i="2"/>
  <c r="J199" i="2"/>
  <c r="M199" i="2"/>
  <c r="N199" i="2"/>
  <c r="K199" i="2"/>
  <c r="L199" i="2"/>
  <c r="M183" i="2"/>
  <c r="N183" i="2"/>
  <c r="J183" i="2"/>
  <c r="K183" i="2"/>
  <c r="L183" i="2"/>
  <c r="M167" i="2"/>
  <c r="N167" i="2"/>
  <c r="J167" i="2"/>
  <c r="K167" i="2"/>
  <c r="L167" i="2"/>
  <c r="J137" i="2"/>
  <c r="M137" i="2"/>
  <c r="N137" i="2"/>
  <c r="K137" i="2"/>
  <c r="L137" i="2"/>
  <c r="J152" i="2"/>
  <c r="M152" i="2"/>
  <c r="N152" i="2"/>
  <c r="K152" i="2"/>
  <c r="L152" i="2"/>
  <c r="J121" i="2"/>
  <c r="K121" i="2"/>
  <c r="L121" i="2"/>
  <c r="M121" i="2"/>
  <c r="N121" i="2"/>
  <c r="J72" i="2"/>
  <c r="K72" i="2"/>
  <c r="L72" i="2"/>
  <c r="M72" i="2"/>
  <c r="N72" i="2"/>
  <c r="J80" i="2"/>
  <c r="M80" i="2"/>
  <c r="N80" i="2"/>
  <c r="K80" i="2"/>
  <c r="L80" i="2"/>
  <c r="J94" i="2"/>
  <c r="M94" i="2"/>
  <c r="N94" i="2"/>
  <c r="K94" i="2"/>
  <c r="L94" i="2"/>
  <c r="J114" i="2"/>
  <c r="K114" i="2"/>
  <c r="L114" i="2"/>
  <c r="M114" i="2"/>
  <c r="N114" i="2"/>
  <c r="J99" i="2"/>
  <c r="K99" i="2"/>
  <c r="L99" i="2"/>
  <c r="M99" i="2"/>
  <c r="N99" i="2"/>
  <c r="K64" i="2"/>
  <c r="L64" i="2"/>
  <c r="J64" i="2"/>
  <c r="M64" i="2"/>
  <c r="N64" i="2"/>
  <c r="J182" i="2"/>
  <c r="K182" i="2"/>
  <c r="L182" i="2"/>
  <c r="M182" i="2"/>
  <c r="N182" i="2"/>
  <c r="K66" i="2"/>
  <c r="L66" i="2"/>
  <c r="J66" i="2"/>
  <c r="M66" i="2"/>
  <c r="N66" i="2"/>
  <c r="J134" i="2"/>
  <c r="K134" i="2"/>
  <c r="L134" i="2"/>
  <c r="M134" i="2"/>
  <c r="N134" i="2"/>
  <c r="J92" i="2"/>
  <c r="M92" i="2"/>
  <c r="N92" i="2"/>
  <c r="K92" i="2"/>
  <c r="L92" i="2"/>
  <c r="J147" i="2"/>
  <c r="M147" i="2"/>
  <c r="N147" i="2"/>
  <c r="K147" i="2"/>
  <c r="L147" i="2"/>
  <c r="M41" i="2"/>
  <c r="N41" i="2"/>
  <c r="J41" i="2"/>
  <c r="K41" i="2"/>
  <c r="L41" i="2"/>
  <c r="K156" i="2"/>
  <c r="L156" i="2"/>
  <c r="M156" i="2"/>
  <c r="N156" i="2"/>
  <c r="J156" i="2"/>
  <c r="M57" i="2"/>
  <c r="N57" i="2"/>
  <c r="K57" i="2"/>
  <c r="L57" i="2"/>
  <c r="J57" i="2"/>
  <c r="K212" i="2"/>
  <c r="L212" i="2"/>
  <c r="J212" i="2"/>
  <c r="M212" i="2"/>
  <c r="N212" i="2"/>
  <c r="J150" i="2"/>
  <c r="K150" i="2"/>
  <c r="L150" i="2"/>
  <c r="M150" i="2"/>
  <c r="N150" i="2"/>
  <c r="J205" i="2"/>
  <c r="M205" i="2"/>
  <c r="N205" i="2"/>
  <c r="K205" i="2"/>
  <c r="L205" i="2"/>
  <c r="J172" i="2"/>
  <c r="K172" i="2"/>
  <c r="L172" i="2"/>
  <c r="M172" i="2"/>
  <c r="N172" i="2"/>
  <c r="J118" i="2"/>
  <c r="K118" i="2"/>
  <c r="L118" i="2"/>
  <c r="M118" i="2"/>
  <c r="N118" i="2"/>
  <c r="J127" i="2"/>
  <c r="M127" i="2"/>
  <c r="N127" i="2"/>
  <c r="K127" i="2"/>
  <c r="L127" i="2"/>
  <c r="M189" i="2"/>
  <c r="N189" i="2"/>
  <c r="K189" i="2"/>
  <c r="L189" i="2"/>
  <c r="J189" i="2"/>
  <c r="M173" i="2"/>
  <c r="N173" i="2"/>
  <c r="K173" i="2"/>
  <c r="L173" i="2"/>
  <c r="J173" i="2"/>
  <c r="M162" i="2"/>
  <c r="N162" i="2"/>
  <c r="J162" i="2"/>
  <c r="K162" i="2"/>
  <c r="L162" i="2"/>
  <c r="J128" i="2"/>
  <c r="M128" i="2"/>
  <c r="N128" i="2"/>
  <c r="K128" i="2"/>
  <c r="L128" i="2"/>
  <c r="J151" i="2"/>
  <c r="K151" i="2"/>
  <c r="L151" i="2"/>
  <c r="M151" i="2"/>
  <c r="N151" i="2"/>
  <c r="J117" i="2"/>
  <c r="K117" i="2"/>
  <c r="L117" i="2"/>
  <c r="M117" i="2"/>
  <c r="N117" i="2"/>
  <c r="K73" i="2"/>
  <c r="L73" i="2"/>
  <c r="M73" i="2"/>
  <c r="N73" i="2"/>
  <c r="J73" i="2"/>
  <c r="K21" i="2"/>
  <c r="L21" i="2"/>
  <c r="M21" i="2"/>
  <c r="N21" i="2"/>
  <c r="J21" i="2"/>
  <c r="K35" i="2"/>
  <c r="L35" i="2"/>
  <c r="M35" i="2"/>
  <c r="N35" i="2"/>
  <c r="J35" i="2"/>
  <c r="J104" i="2"/>
  <c r="M104" i="2"/>
  <c r="N104" i="2"/>
  <c r="K104" i="2"/>
  <c r="L104" i="2"/>
  <c r="K89" i="2"/>
  <c r="L89" i="2"/>
  <c r="M89" i="2"/>
  <c r="N89" i="2"/>
  <c r="J89" i="2"/>
  <c r="J78" i="2"/>
  <c r="M78" i="2"/>
  <c r="N78" i="2"/>
  <c r="K78" i="2"/>
  <c r="L78" i="2"/>
  <c r="J43" i="2"/>
  <c r="M43" i="2"/>
  <c r="N43" i="2"/>
  <c r="K43" i="2"/>
  <c r="L43" i="2"/>
  <c r="J34" i="2"/>
  <c r="M34" i="2"/>
  <c r="N34" i="2"/>
  <c r="K34" i="2"/>
  <c r="L34" i="2"/>
  <c r="J107" i="2"/>
  <c r="K107" i="2"/>
  <c r="L107" i="2"/>
  <c r="M107" i="2"/>
  <c r="N107" i="2"/>
  <c r="J91" i="2"/>
  <c r="K91" i="2"/>
  <c r="L91" i="2"/>
  <c r="M91" i="2"/>
  <c r="N91" i="2"/>
  <c r="J75" i="2"/>
  <c r="K75" i="2"/>
  <c r="L75" i="2"/>
  <c r="M75" i="2"/>
  <c r="N75" i="2"/>
  <c r="K56" i="2"/>
  <c r="L56" i="2"/>
  <c r="J56" i="2"/>
  <c r="M56" i="2"/>
  <c r="N56" i="2"/>
  <c r="K206" i="2"/>
  <c r="L206" i="2"/>
  <c r="M206" i="2"/>
  <c r="N206" i="2"/>
  <c r="J206" i="2"/>
  <c r="J130" i="2"/>
  <c r="K130" i="2"/>
  <c r="L130" i="2"/>
  <c r="M130" i="2"/>
  <c r="N130" i="2"/>
  <c r="M79" i="2"/>
  <c r="N79" i="2"/>
  <c r="K79" i="2"/>
  <c r="L79" i="2"/>
  <c r="J79" i="2"/>
  <c r="K50" i="2"/>
  <c r="L50" i="2"/>
  <c r="J50" i="2"/>
  <c r="M50" i="2"/>
  <c r="N50" i="2"/>
  <c r="J174" i="2"/>
  <c r="K174" i="2"/>
  <c r="L174" i="2"/>
  <c r="M174" i="2"/>
  <c r="N174" i="2"/>
  <c r="K42" i="2"/>
  <c r="L42" i="2"/>
  <c r="M42" i="2"/>
  <c r="N42" i="2"/>
  <c r="J42" i="2"/>
  <c r="J100" i="2"/>
  <c r="M100" i="2"/>
  <c r="N100" i="2"/>
  <c r="K100" i="2"/>
  <c r="L100" i="2"/>
  <c r="J84" i="2"/>
  <c r="K84" i="2"/>
  <c r="L84" i="2"/>
  <c r="M84" i="2"/>
  <c r="N84" i="2"/>
  <c r="J68" i="2"/>
  <c r="K68" i="2"/>
  <c r="L68" i="2"/>
  <c r="M68" i="2"/>
  <c r="N68" i="2"/>
  <c r="J123" i="2"/>
  <c r="M123" i="2"/>
  <c r="N123" i="2"/>
  <c r="K123" i="2"/>
  <c r="L123" i="2"/>
  <c r="M24" i="2"/>
  <c r="N24" i="2"/>
  <c r="K24" i="2"/>
  <c r="L24" i="2"/>
  <c r="J24" i="2"/>
  <c r="M37" i="2"/>
  <c r="N37" i="2"/>
  <c r="K37" i="2"/>
  <c r="L37" i="2"/>
  <c r="J37" i="2"/>
  <c r="K196" i="2"/>
  <c r="L196" i="2"/>
  <c r="J196" i="2"/>
  <c r="M196" i="2"/>
  <c r="N196" i="2"/>
  <c r="J115" i="2"/>
  <c r="M115" i="2"/>
  <c r="N115" i="2"/>
  <c r="K115" i="2"/>
  <c r="L115" i="2"/>
  <c r="M61" i="2"/>
  <c r="N61" i="2"/>
  <c r="K61" i="2"/>
  <c r="L61" i="2"/>
  <c r="J61" i="2"/>
  <c r="M53" i="2"/>
  <c r="N53" i="2"/>
  <c r="K53" i="2"/>
  <c r="L53" i="2"/>
  <c r="J53" i="2"/>
  <c r="J110" i="2"/>
  <c r="M110" i="2"/>
  <c r="N110" i="2"/>
  <c r="K110" i="2"/>
  <c r="L110" i="2"/>
  <c r="K204" i="2"/>
  <c r="L204" i="2"/>
  <c r="J204" i="2"/>
  <c r="M204" i="2"/>
  <c r="N204" i="2"/>
  <c r="J170" i="2"/>
  <c r="K170" i="2"/>
  <c r="L170" i="2"/>
  <c r="M170" i="2"/>
  <c r="N170" i="2"/>
  <c r="J217" i="2"/>
  <c r="M217" i="2"/>
  <c r="N217" i="2"/>
  <c r="K217" i="2"/>
  <c r="L217" i="2"/>
  <c r="J209" i="2"/>
  <c r="M209" i="2"/>
  <c r="N209" i="2"/>
  <c r="K209" i="2"/>
  <c r="L209" i="2"/>
  <c r="J201" i="2"/>
  <c r="M201" i="2"/>
  <c r="N201" i="2"/>
  <c r="K201" i="2"/>
  <c r="L201" i="2"/>
  <c r="J180" i="2"/>
  <c r="K180" i="2"/>
  <c r="L180" i="2"/>
  <c r="M180" i="2"/>
  <c r="N180" i="2"/>
  <c r="J165" i="2"/>
  <c r="K165" i="2"/>
  <c r="L165" i="2"/>
  <c r="M165" i="2"/>
  <c r="N165" i="2"/>
  <c r="J133" i="2"/>
  <c r="K133" i="2"/>
  <c r="L133" i="2"/>
  <c r="M133" i="2"/>
  <c r="N133" i="2"/>
  <c r="K192" i="2"/>
  <c r="L192" i="2"/>
  <c r="M192" i="2"/>
  <c r="N192" i="2"/>
  <c r="J192" i="2"/>
  <c r="J139" i="2"/>
  <c r="M139" i="2"/>
  <c r="N139" i="2"/>
  <c r="K139" i="2"/>
  <c r="L139" i="2"/>
  <c r="J111" i="2"/>
  <c r="M111" i="2"/>
  <c r="N111" i="2"/>
  <c r="K111" i="2"/>
  <c r="L111" i="2"/>
  <c r="M193" i="2"/>
  <c r="N193" i="2"/>
  <c r="J193" i="2"/>
  <c r="K193" i="2"/>
  <c r="L193" i="2"/>
  <c r="M185" i="2"/>
  <c r="N185" i="2"/>
  <c r="K185" i="2"/>
  <c r="L185" i="2"/>
  <c r="J185" i="2"/>
  <c r="M177" i="2"/>
  <c r="N177" i="2"/>
  <c r="K177" i="2"/>
  <c r="L177" i="2"/>
  <c r="J177" i="2"/>
  <c r="M169" i="2"/>
  <c r="N169" i="2"/>
  <c r="K169" i="2"/>
  <c r="L169" i="2"/>
  <c r="J169" i="2"/>
  <c r="M154" i="2"/>
  <c r="N154" i="2"/>
  <c r="K154" i="2"/>
  <c r="L154" i="2"/>
  <c r="J154" i="2"/>
  <c r="M138" i="2"/>
  <c r="N138" i="2"/>
  <c r="K138" i="2"/>
  <c r="L138" i="2"/>
  <c r="J138" i="2"/>
  <c r="J120" i="2"/>
  <c r="M120" i="2"/>
  <c r="N120" i="2"/>
  <c r="K120" i="2"/>
  <c r="L120" i="2"/>
  <c r="J159" i="2"/>
  <c r="K159" i="2"/>
  <c r="L159" i="2"/>
  <c r="M159" i="2"/>
  <c r="N159" i="2"/>
  <c r="J143" i="2"/>
  <c r="K143" i="2"/>
  <c r="L143" i="2"/>
  <c r="M143" i="2"/>
  <c r="N143" i="2"/>
  <c r="J125" i="2"/>
  <c r="K125" i="2"/>
  <c r="L125" i="2"/>
  <c r="M125" i="2"/>
  <c r="N125" i="2"/>
  <c r="K97" i="2"/>
  <c r="L97" i="2"/>
  <c r="M97" i="2"/>
  <c r="N97" i="2"/>
  <c r="J97" i="2"/>
  <c r="K31" i="2"/>
  <c r="L31" i="2"/>
  <c r="M31" i="2"/>
  <c r="N31" i="2"/>
  <c r="J31" i="2"/>
  <c r="J102" i="2"/>
  <c r="M102" i="2"/>
  <c r="N102" i="2"/>
  <c r="K102" i="2"/>
  <c r="L102" i="2"/>
  <c r="J32" i="2"/>
  <c r="M32" i="2"/>
  <c r="N32" i="2"/>
  <c r="K32" i="2"/>
  <c r="L32" i="2"/>
  <c r="J90" i="2"/>
  <c r="K90" i="2"/>
  <c r="L90" i="2"/>
  <c r="M90" i="2"/>
  <c r="N90" i="2"/>
  <c r="K52" i="2"/>
  <c r="L52" i="2"/>
  <c r="J52" i="2"/>
  <c r="M52" i="2"/>
  <c r="N52" i="2"/>
  <c r="M103" i="2"/>
  <c r="N103" i="2"/>
  <c r="K103" i="2"/>
  <c r="L103" i="2"/>
  <c r="J103" i="2"/>
  <c r="K44" i="2"/>
  <c r="L44" i="2"/>
  <c r="J44" i="2"/>
  <c r="M44" i="2"/>
  <c r="N44" i="2"/>
  <c r="M109" i="2"/>
  <c r="N109" i="2"/>
  <c r="J109" i="2"/>
  <c r="K109" i="2"/>
  <c r="L109" i="2"/>
  <c r="J77" i="2"/>
  <c r="M77" i="2"/>
  <c r="N77" i="2"/>
  <c r="K77" i="2"/>
  <c r="L77" i="2"/>
  <c r="M30" i="2"/>
  <c r="N30" i="2"/>
  <c r="J30" i="2"/>
  <c r="K30" i="2"/>
  <c r="L30" i="2"/>
  <c r="K46" i="2"/>
  <c r="L46" i="2"/>
  <c r="J46" i="2"/>
  <c r="M46" i="2"/>
  <c r="N46" i="2"/>
  <c r="J67" i="2"/>
  <c r="K67" i="2"/>
  <c r="L67" i="2"/>
  <c r="M67" i="2"/>
  <c r="N67" i="2"/>
  <c r="M51" i="2"/>
  <c r="N51" i="2"/>
  <c r="J51" i="2"/>
  <c r="K51" i="2"/>
  <c r="L51" i="2"/>
  <c r="K200" i="2"/>
  <c r="L200" i="2"/>
  <c r="M200" i="2"/>
  <c r="N200" i="2"/>
  <c r="J200" i="2"/>
  <c r="J215" i="2"/>
  <c r="M215" i="2"/>
  <c r="N215" i="2"/>
  <c r="K215" i="2"/>
  <c r="L215" i="2"/>
  <c r="K198" i="2"/>
  <c r="L198" i="2"/>
  <c r="J198" i="2"/>
  <c r="M198" i="2"/>
  <c r="N198" i="2"/>
  <c r="J158" i="2"/>
  <c r="K158" i="2"/>
  <c r="L158" i="2"/>
  <c r="M158" i="2"/>
  <c r="N158" i="2"/>
  <c r="J126" i="2"/>
  <c r="K126" i="2"/>
  <c r="L126" i="2"/>
  <c r="M126" i="2"/>
  <c r="N126" i="2"/>
  <c r="K132" i="2"/>
  <c r="L132" i="2"/>
  <c r="M132" i="2"/>
  <c r="N132" i="2"/>
  <c r="J132" i="2"/>
  <c r="M191" i="2"/>
  <c r="N191" i="2"/>
  <c r="J191" i="2"/>
  <c r="K191" i="2"/>
  <c r="L191" i="2"/>
  <c r="M175" i="2"/>
  <c r="N175" i="2"/>
  <c r="J175" i="2"/>
  <c r="K175" i="2"/>
  <c r="L175" i="2"/>
  <c r="J153" i="2"/>
  <c r="M153" i="2"/>
  <c r="N153" i="2"/>
  <c r="K153" i="2"/>
  <c r="L153" i="2"/>
  <c r="J116" i="2"/>
  <c r="K116" i="2"/>
  <c r="L116" i="2"/>
  <c r="M116" i="2"/>
  <c r="N116" i="2"/>
  <c r="J136" i="2"/>
  <c r="M136" i="2"/>
  <c r="N136" i="2"/>
  <c r="K136" i="2"/>
  <c r="L136" i="2"/>
  <c r="B19" i="1"/>
  <c r="B22" i="1"/>
  <c r="B20" i="1"/>
  <c r="B21" i="1"/>
  <c r="J88" i="2"/>
  <c r="K88" i="2"/>
  <c r="L88" i="2"/>
  <c r="M88" i="2"/>
  <c r="N88" i="2"/>
  <c r="K23" i="2"/>
  <c r="L23" i="2"/>
  <c r="M23" i="2"/>
  <c r="N23" i="2"/>
  <c r="J23" i="2"/>
  <c r="K62" i="2"/>
  <c r="L62" i="2"/>
  <c r="J62" i="2"/>
  <c r="M62" i="2"/>
  <c r="N62" i="2"/>
  <c r="K27" i="2"/>
  <c r="L27" i="2"/>
  <c r="J27" i="2"/>
  <c r="M27" i="2"/>
  <c r="N27" i="2"/>
  <c r="J83" i="2"/>
  <c r="K83" i="2"/>
  <c r="L83" i="2"/>
  <c r="M83" i="2"/>
  <c r="N83" i="2"/>
  <c r="K48" i="2"/>
  <c r="L48" i="2"/>
  <c r="J48" i="2"/>
  <c r="M48" i="2"/>
  <c r="N48" i="2"/>
  <c r="M95" i="2"/>
  <c r="N95" i="2"/>
  <c r="K95" i="2"/>
  <c r="L95" i="2"/>
  <c r="J95" i="2"/>
  <c r="K218" i="2"/>
  <c r="L218" i="2"/>
  <c r="J218" i="2"/>
  <c r="M218" i="2"/>
  <c r="N218" i="2"/>
  <c r="J108" i="2"/>
  <c r="K108" i="2"/>
  <c r="L108" i="2"/>
  <c r="M108" i="2"/>
  <c r="N108" i="2"/>
  <c r="J76" i="2"/>
  <c r="M76" i="2"/>
  <c r="N76" i="2"/>
  <c r="K76" i="2"/>
  <c r="L76" i="2"/>
  <c r="M28" i="2"/>
  <c r="N28" i="2"/>
  <c r="J28" i="2"/>
  <c r="K28" i="2"/>
  <c r="L28" i="2"/>
  <c r="J220" i="2"/>
  <c r="M220" i="2"/>
  <c r="N220" i="2"/>
  <c r="K220" i="2"/>
  <c r="L220" i="2"/>
  <c r="M65" i="2"/>
  <c r="N65" i="2"/>
  <c r="K65" i="2"/>
  <c r="L65" i="2"/>
  <c r="J65" i="2"/>
  <c r="M49" i="2"/>
  <c r="N49" i="2"/>
  <c r="K49" i="2"/>
  <c r="L49" i="2"/>
  <c r="J49" i="2"/>
  <c r="K186" i="2"/>
  <c r="L186" i="2"/>
  <c r="M186" i="2"/>
  <c r="N186" i="2"/>
  <c r="J186" i="2"/>
  <c r="J213" i="2"/>
  <c r="M213" i="2"/>
  <c r="N213" i="2"/>
  <c r="K213" i="2"/>
  <c r="L213" i="2"/>
  <c r="K190" i="2"/>
  <c r="L190" i="2"/>
  <c r="J190" i="2"/>
  <c r="M190" i="2"/>
  <c r="N190" i="2"/>
  <c r="J149" i="2"/>
  <c r="K149" i="2"/>
  <c r="L149" i="2"/>
  <c r="M149" i="2"/>
  <c r="N149" i="2"/>
  <c r="J155" i="2"/>
  <c r="M155" i="2"/>
  <c r="N155" i="2"/>
  <c r="K155" i="2"/>
  <c r="L155" i="2"/>
  <c r="M197" i="2"/>
  <c r="N197" i="2"/>
  <c r="K197" i="2"/>
  <c r="L197" i="2"/>
  <c r="J197" i="2"/>
  <c r="M181" i="2"/>
  <c r="N181" i="2"/>
  <c r="K181" i="2"/>
  <c r="L181" i="2"/>
  <c r="J181" i="2"/>
  <c r="M146" i="2"/>
  <c r="N146" i="2"/>
  <c r="J146" i="2"/>
  <c r="K146" i="2"/>
  <c r="L146" i="2"/>
  <c r="J112" i="2"/>
  <c r="M112" i="2"/>
  <c r="N112" i="2"/>
  <c r="K112" i="2"/>
  <c r="L112" i="2"/>
  <c r="J135" i="2"/>
  <c r="K135" i="2"/>
  <c r="L135" i="2"/>
  <c r="M135" i="2"/>
  <c r="N135" i="2"/>
  <c r="K105" i="2"/>
  <c r="L105" i="2"/>
  <c r="J105" i="2"/>
  <c r="M105" i="2"/>
  <c r="N105" i="2"/>
  <c r="J13" i="2"/>
  <c r="J14" i="2"/>
  <c r="K81" i="2"/>
  <c r="L81" i="2"/>
  <c r="J81" i="2"/>
  <c r="M81" i="2"/>
  <c r="N81" i="2"/>
  <c r="K25" i="2"/>
  <c r="L25" i="2"/>
  <c r="J25" i="2"/>
  <c r="M25" i="2"/>
  <c r="N25" i="2"/>
  <c r="J96" i="2"/>
  <c r="K96" i="2"/>
  <c r="L96" i="2"/>
  <c r="M96" i="2"/>
  <c r="N96" i="2"/>
  <c r="M87" i="2"/>
  <c r="N87" i="2"/>
  <c r="K87" i="2"/>
  <c r="L87" i="2"/>
  <c r="J87" i="2"/>
  <c r="K54" i="2"/>
  <c r="L54" i="2"/>
  <c r="J54" i="2"/>
  <c r="M54" i="2"/>
  <c r="N54" i="2"/>
  <c r="J36" i="2"/>
  <c r="M36" i="2"/>
  <c r="N36" i="2"/>
  <c r="K36" i="2"/>
  <c r="L36" i="2"/>
  <c r="K40" i="2"/>
  <c r="L40" i="2"/>
  <c r="J40" i="2"/>
  <c r="M40" i="2"/>
  <c r="N40" i="2"/>
  <c r="J98" i="2"/>
  <c r="K98" i="2"/>
  <c r="L98" i="2"/>
  <c r="M98" i="2"/>
  <c r="N98" i="2"/>
  <c r="J82" i="2"/>
  <c r="K82" i="2"/>
  <c r="L82" i="2"/>
  <c r="M82" i="2"/>
  <c r="N82" i="2"/>
  <c r="K60" i="2"/>
  <c r="L60" i="2"/>
  <c r="J60" i="2"/>
  <c r="M60" i="2"/>
  <c r="N60" i="2"/>
  <c r="K214" i="2"/>
  <c r="L214" i="2"/>
  <c r="M214" i="2"/>
  <c r="N214" i="2"/>
  <c r="J214" i="2"/>
  <c r="J166" i="2"/>
  <c r="K166" i="2"/>
  <c r="L166" i="2"/>
  <c r="M166" i="2"/>
  <c r="N166" i="2"/>
  <c r="J86" i="2"/>
  <c r="M86" i="2"/>
  <c r="N86" i="2"/>
  <c r="K86" i="2"/>
  <c r="L86" i="2"/>
  <c r="K58" i="2"/>
  <c r="L58" i="2"/>
  <c r="J58" i="2"/>
  <c r="M58" i="2"/>
  <c r="N58" i="2"/>
  <c r="K210" i="2"/>
  <c r="L210" i="2"/>
  <c r="M210" i="2"/>
  <c r="N210" i="2"/>
  <c r="J210" i="2"/>
  <c r="K29" i="2"/>
  <c r="L29" i="2"/>
  <c r="M29" i="2"/>
  <c r="N29" i="2"/>
  <c r="J29" i="2"/>
  <c r="J101" i="2"/>
  <c r="M101" i="2"/>
  <c r="N101" i="2"/>
  <c r="K101" i="2"/>
  <c r="L101" i="2"/>
  <c r="M85" i="2"/>
  <c r="N85" i="2"/>
  <c r="J85" i="2"/>
  <c r="K85" i="2"/>
  <c r="L85" i="2"/>
  <c r="M69" i="2"/>
  <c r="N69" i="2"/>
  <c r="J69" i="2"/>
  <c r="K69" i="2"/>
  <c r="L69" i="2"/>
  <c r="K140" i="2"/>
  <c r="L140" i="2"/>
  <c r="M140" i="2"/>
  <c r="N140" i="2"/>
  <c r="J140" i="2"/>
  <c r="M26" i="2"/>
  <c r="N26" i="2"/>
  <c r="K26" i="2"/>
  <c r="L26" i="2"/>
  <c r="J26" i="2"/>
  <c r="M39" i="2"/>
  <c r="N39" i="2"/>
  <c r="K39" i="2"/>
  <c r="L39" i="2"/>
  <c r="J39" i="2"/>
  <c r="J219" i="2"/>
  <c r="K219" i="2"/>
  <c r="L219" i="2"/>
  <c r="M219" i="2"/>
  <c r="N219" i="2"/>
  <c r="J131" i="2"/>
  <c r="M131" i="2"/>
  <c r="N131" i="2"/>
  <c r="K131" i="2"/>
  <c r="L131" i="2"/>
  <c r="M63" i="2"/>
  <c r="N63" i="2"/>
  <c r="J63" i="2"/>
  <c r="K63" i="2"/>
  <c r="L63" i="2"/>
  <c r="M55" i="2"/>
  <c r="N55" i="2"/>
  <c r="J55" i="2"/>
  <c r="K55" i="2"/>
  <c r="L55" i="2"/>
  <c r="M47" i="2"/>
  <c r="N47" i="2"/>
  <c r="J47" i="2"/>
  <c r="K47" i="2"/>
  <c r="L47" i="2"/>
  <c r="K208" i="2"/>
  <c r="L208" i="2"/>
  <c r="M208" i="2"/>
  <c r="N208" i="2"/>
  <c r="J208" i="2"/>
  <c r="J178" i="2"/>
  <c r="K178" i="2"/>
  <c r="L178" i="2"/>
  <c r="M178" i="2"/>
  <c r="N178" i="2"/>
  <c r="J122" i="2"/>
  <c r="K122" i="2"/>
  <c r="L122" i="2"/>
  <c r="M122" i="2"/>
  <c r="N122" i="2"/>
  <c r="J211" i="2"/>
  <c r="M211" i="2"/>
  <c r="N211" i="2"/>
  <c r="K211" i="2"/>
  <c r="L211" i="2"/>
  <c r="J203" i="2"/>
  <c r="M203" i="2"/>
  <c r="N203" i="2"/>
  <c r="K203" i="2"/>
  <c r="L203" i="2"/>
  <c r="J184" i="2"/>
  <c r="K184" i="2"/>
  <c r="L184" i="2"/>
  <c r="M184" i="2"/>
  <c r="N184" i="2"/>
  <c r="J168" i="2"/>
  <c r="K168" i="2"/>
  <c r="L168" i="2"/>
  <c r="M168" i="2"/>
  <c r="N168" i="2"/>
  <c r="J142" i="2"/>
  <c r="K142" i="2"/>
  <c r="L142" i="2"/>
  <c r="M142" i="2"/>
  <c r="N142" i="2"/>
  <c r="M45" i="2"/>
  <c r="N45" i="2"/>
  <c r="K45" i="2"/>
  <c r="L45" i="2"/>
  <c r="J45" i="2"/>
  <c r="K148" i="2"/>
  <c r="L148" i="2"/>
  <c r="M148" i="2"/>
  <c r="N148" i="2"/>
  <c r="J148" i="2"/>
  <c r="J119" i="2"/>
  <c r="M119" i="2"/>
  <c r="N119" i="2"/>
  <c r="K119" i="2"/>
  <c r="L119" i="2"/>
  <c r="M195" i="2"/>
  <c r="N195" i="2"/>
  <c r="K195" i="2"/>
  <c r="L195" i="2"/>
  <c r="J195" i="2"/>
  <c r="M187" i="2"/>
  <c r="N187" i="2"/>
  <c r="K187" i="2"/>
  <c r="L187" i="2"/>
  <c r="J187" i="2"/>
  <c r="M179" i="2"/>
  <c r="N179" i="2"/>
  <c r="J179" i="2"/>
  <c r="K179" i="2"/>
  <c r="L179" i="2"/>
  <c r="M171" i="2"/>
  <c r="N171" i="2"/>
  <c r="J171" i="2"/>
  <c r="K171" i="2"/>
  <c r="L171" i="2"/>
  <c r="J161" i="2"/>
  <c r="M161" i="2"/>
  <c r="N161" i="2"/>
  <c r="K161" i="2"/>
  <c r="L161" i="2"/>
  <c r="J145" i="2"/>
  <c r="M145" i="2"/>
  <c r="N145" i="2"/>
  <c r="K145" i="2"/>
  <c r="L145" i="2"/>
  <c r="J124" i="2"/>
  <c r="K124" i="2"/>
  <c r="L124" i="2"/>
  <c r="M124" i="2"/>
  <c r="N124" i="2"/>
  <c r="J160" i="2"/>
  <c r="K160" i="2"/>
  <c r="L160" i="2"/>
  <c r="M160" i="2"/>
  <c r="N160" i="2"/>
  <c r="J144" i="2"/>
  <c r="K144" i="2"/>
  <c r="L144" i="2"/>
  <c r="M144" i="2"/>
  <c r="N144" i="2"/>
  <c r="J129" i="2"/>
  <c r="K129" i="2"/>
  <c r="L129" i="2"/>
  <c r="M129" i="2"/>
  <c r="N129" i="2"/>
  <c r="J113" i="2"/>
  <c r="K113" i="2"/>
  <c r="L113" i="2"/>
  <c r="M113" i="2"/>
  <c r="N113" i="2"/>
  <c r="B24" i="1"/>
  <c r="B23" i="1"/>
</calcChain>
</file>

<file path=xl/sharedStrings.xml><?xml version="1.0" encoding="utf-8"?>
<sst xmlns="http://schemas.openxmlformats.org/spreadsheetml/2006/main" count="322" uniqueCount="295">
  <si>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</si>
  <si>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</si>
  <si>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</si>
  <si>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</si>
  <si>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</si>
  <si>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</si>
  <si>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</si>
  <si>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</si>
  <si>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</si>
  <si>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</si>
  <si>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</si>
  <si>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</si>
  <si>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</si>
  <si>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</si>
  <si>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</si>
  <si>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</si>
  <si>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</si>
  <si>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</si>
  <si>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</si>
  <si>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</si>
  <si>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</si>
  <si>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</si>
  <si>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</si>
  <si>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</si>
  <si>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</si>
  <si>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</si>
  <si>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</si>
  <si>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</si>
  <si>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</si>
  <si>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</si>
  <si>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</si>
  <si>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</si>
  <si>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</si>
  <si>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</si>
  <si>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</si>
  <si>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</si>
  <si>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</si>
  <si>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</si>
  <si>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</si>
  <si>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</si>
  <si>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</si>
  <si>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</si>
  <si>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</si>
  <si>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</si>
  <si>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</si>
  <si>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</si>
  <si>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</si>
  <si>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</si>
  <si>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</si>
  <si>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</si>
  <si>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</si>
  <si>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</si>
  <si>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</si>
  <si>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</si>
  <si>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</si>
  <si>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</si>
  <si>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</si>
  <si>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</si>
  <si>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</si>
  <si>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</si>
  <si>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</si>
  <si>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</si>
  <si>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</si>
  <si>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</si>
  <si>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</si>
  <si>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</si>
  <si>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</si>
  <si>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</si>
  <si>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</si>
  <si>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</si>
  <si>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</si>
  <si>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</si>
  <si>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</si>
  <si>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</si>
  <si>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</si>
  <si>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</si>
  <si>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</si>
  <si>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</si>
  <si>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</si>
  <si>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</si>
  <si>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</si>
  <si>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</si>
  <si>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</si>
  <si>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</si>
  <si>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</si>
  <si>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</si>
  <si>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</si>
  <si>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</si>
  <si>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</si>
  <si>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</si>
  <si>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</si>
  <si>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</si>
  <si>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</si>
  <si>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15:46:39</t>
  </si>
  <si>
    <t xml:space="preserve">   15:46:50</t>
  </si>
  <si>
    <t xml:space="preserve">   15:47:00</t>
  </si>
  <si>
    <t xml:space="preserve">   15:47:10</t>
  </si>
  <si>
    <t xml:space="preserve">   15:47:21</t>
  </si>
  <si>
    <t xml:space="preserve">   15:47:31</t>
  </si>
  <si>
    <t xml:space="preserve">   15:47:41</t>
  </si>
  <si>
    <t xml:space="preserve">   15:47:51</t>
  </si>
  <si>
    <t xml:space="preserve">   15:48:01</t>
  </si>
  <si>
    <t xml:space="preserve">   15:48:11</t>
  </si>
  <si>
    <t xml:space="preserve">   15:48:21</t>
  </si>
  <si>
    <t xml:space="preserve">   15:48:31</t>
  </si>
  <si>
    <t xml:space="preserve">   15:48:41</t>
  </si>
  <si>
    <t xml:space="preserve">   15:48:51</t>
  </si>
  <si>
    <t xml:space="preserve">   15:49:01</t>
  </si>
  <si>
    <t xml:space="preserve">   15:49:11</t>
  </si>
  <si>
    <t xml:space="preserve">   15:49:21</t>
  </si>
  <si>
    <t xml:space="preserve">   15:49:31</t>
  </si>
  <si>
    <t xml:space="preserve">   15:49:41</t>
  </si>
  <si>
    <t xml:space="preserve">   15:49:51</t>
  </si>
  <si>
    <t xml:space="preserve">   15:50:01</t>
  </si>
  <si>
    <t xml:space="preserve">   15:50:11</t>
  </si>
  <si>
    <t xml:space="preserve">   15:50:21</t>
  </si>
  <si>
    <t xml:space="preserve">   15:50:31</t>
  </si>
  <si>
    <t xml:space="preserve">   15:50:41</t>
  </si>
  <si>
    <t xml:space="preserve">   15:50:51</t>
  </si>
  <si>
    <t xml:space="preserve">   15:51:01</t>
  </si>
  <si>
    <t xml:space="preserve">   15:51:11</t>
  </si>
  <si>
    <t xml:space="preserve">   15:51:21</t>
  </si>
  <si>
    <t xml:space="preserve">   15:51:31</t>
  </si>
  <si>
    <t xml:space="preserve">   15:51:41</t>
  </si>
  <si>
    <t xml:space="preserve">   15:51:51</t>
  </si>
  <si>
    <t xml:space="preserve">   15:52:01</t>
  </si>
  <si>
    <t xml:space="preserve">   15:52:11</t>
  </si>
  <si>
    <t xml:space="preserve">   15:52:21</t>
  </si>
  <si>
    <t xml:space="preserve">   15:52:31</t>
  </si>
  <si>
    <t xml:space="preserve">   15:52:41</t>
  </si>
  <si>
    <t xml:space="preserve">   15:52:51</t>
  </si>
  <si>
    <t xml:space="preserve">   15:53:01</t>
  </si>
  <si>
    <t xml:space="preserve">   15:53:11</t>
  </si>
  <si>
    <t xml:space="preserve">   15:53:21</t>
  </si>
  <si>
    <t xml:space="preserve">   15:53:31</t>
  </si>
  <si>
    <t xml:space="preserve">   15:53:41</t>
  </si>
  <si>
    <t xml:space="preserve">   15:53:51</t>
  </si>
  <si>
    <t xml:space="preserve">   15:54:01</t>
  </si>
  <si>
    <t xml:space="preserve">   15:54:11</t>
  </si>
  <si>
    <t xml:space="preserve">   15:54:21</t>
  </si>
  <si>
    <t xml:space="preserve">   15:54:31</t>
  </si>
  <si>
    <t xml:space="preserve">   15:54:41</t>
  </si>
  <si>
    <t xml:space="preserve">   15:54:51</t>
  </si>
  <si>
    <t xml:space="preserve">   15:55:01</t>
  </si>
  <si>
    <t xml:space="preserve">   15:55:11</t>
  </si>
  <si>
    <t xml:space="preserve">   15:55:21</t>
  </si>
  <si>
    <t xml:space="preserve">   15:55:30</t>
  </si>
  <si>
    <t xml:space="preserve">   15:55:40</t>
  </si>
  <si>
    <t xml:space="preserve">   15:55:50</t>
  </si>
  <si>
    <t xml:space="preserve">   15:56:00</t>
  </si>
  <si>
    <t xml:space="preserve">   15:56:10</t>
  </si>
  <si>
    <t xml:space="preserve">   15:56:20</t>
  </si>
  <si>
    <t xml:space="preserve">   15:56:30</t>
  </si>
  <si>
    <t xml:space="preserve">   15:56:40</t>
  </si>
  <si>
    <t xml:space="preserve">   15:56:50</t>
  </si>
  <si>
    <t xml:space="preserve">   15:57:00</t>
  </si>
  <si>
    <t xml:space="preserve">   15:57:10</t>
  </si>
  <si>
    <t xml:space="preserve">   15:57:20</t>
  </si>
  <si>
    <t xml:space="preserve">   15:57:30</t>
  </si>
  <si>
    <t xml:space="preserve">   15:57:40</t>
  </si>
  <si>
    <t xml:space="preserve">   15:57:50</t>
  </si>
  <si>
    <t xml:space="preserve">   15:58:00</t>
  </si>
  <si>
    <t xml:space="preserve">   15:58:10</t>
  </si>
  <si>
    <t xml:space="preserve">   15:58:20</t>
  </si>
  <si>
    <t xml:space="preserve">   15:58:30</t>
  </si>
  <si>
    <t xml:space="preserve">   15:58:40</t>
  </si>
  <si>
    <t xml:space="preserve">   15:58:50</t>
  </si>
  <si>
    <t xml:space="preserve">   15:59:00</t>
  </si>
  <si>
    <t xml:space="preserve">   15:59:11</t>
  </si>
  <si>
    <t xml:space="preserve">   15:59:21</t>
  </si>
  <si>
    <t xml:space="preserve">   15:59:31</t>
  </si>
  <si>
    <t xml:space="preserve">   15:59:41</t>
  </si>
  <si>
    <t xml:space="preserve">   15:59:51</t>
  </si>
  <si>
    <t xml:space="preserve">   16:00:01</t>
  </si>
  <si>
    <t xml:space="preserve">   16:00:11</t>
  </si>
  <si>
    <t xml:space="preserve">   16:00:21</t>
  </si>
  <si>
    <t xml:space="preserve">   16:00:31</t>
  </si>
  <si>
    <t xml:space="preserve">   16:00:41</t>
  </si>
  <si>
    <t xml:space="preserve">   16:00:51</t>
  </si>
  <si>
    <t xml:space="preserve">   16:01:01</t>
  </si>
  <si>
    <t xml:space="preserve">   16:01:11</t>
  </si>
  <si>
    <t xml:space="preserve">   16:01:21</t>
  </si>
  <si>
    <t xml:space="preserve">   16:01:31</t>
  </si>
  <si>
    <t xml:space="preserve">   16:01:41</t>
  </si>
  <si>
    <t xml:space="preserve">   16:01:51</t>
  </si>
  <si>
    <t xml:space="preserve">   16:02:01</t>
  </si>
  <si>
    <t xml:space="preserve">   16:02:11</t>
  </si>
  <si>
    <t xml:space="preserve">   16:02:21</t>
  </si>
  <si>
    <t xml:space="preserve">   16:02:31</t>
  </si>
  <si>
    <t xml:space="preserve">   16:02:41</t>
  </si>
  <si>
    <t xml:space="preserve">   16:02:51</t>
  </si>
  <si>
    <t xml:space="preserve">   16:03:01</t>
  </si>
  <si>
    <t xml:space="preserve">   16:03:11</t>
  </si>
  <si>
    <t xml:space="preserve">   16:03:21</t>
  </si>
  <si>
    <t xml:space="preserve">   16:03:31</t>
  </si>
  <si>
    <t xml:space="preserve">   16:03:41</t>
  </si>
  <si>
    <t xml:space="preserve">   16:03:51</t>
  </si>
  <si>
    <t xml:space="preserve">   16:04:01</t>
  </si>
  <si>
    <t xml:space="preserve">   16:04:11</t>
  </si>
  <si>
    <t xml:space="preserve">   16:04:21</t>
  </si>
  <si>
    <t xml:space="preserve">   16:04:31</t>
  </si>
  <si>
    <t xml:space="preserve">   16:04:41</t>
  </si>
  <si>
    <t xml:space="preserve">   16:04:51</t>
  </si>
  <si>
    <t xml:space="preserve">   16:05:01</t>
  </si>
  <si>
    <t xml:space="preserve">   16:05:11</t>
  </si>
  <si>
    <t xml:space="preserve">   16:05:21</t>
  </si>
  <si>
    <t xml:space="preserve">   16:05:31</t>
  </si>
  <si>
    <t xml:space="preserve">   16:05:41</t>
  </si>
  <si>
    <t xml:space="preserve">   16:05:51</t>
  </si>
  <si>
    <t xml:space="preserve">   16:06:01</t>
  </si>
  <si>
    <t xml:space="preserve">   16:06:11</t>
  </si>
  <si>
    <t xml:space="preserve">   16:06:21</t>
  </si>
  <si>
    <t xml:space="preserve">   16:06:31</t>
  </si>
  <si>
    <t xml:space="preserve">   16:06:41</t>
  </si>
  <si>
    <t xml:space="preserve">   16:06:51</t>
  </si>
  <si>
    <t xml:space="preserve">   16:07:01</t>
  </si>
  <si>
    <t xml:space="preserve">   16:07:10</t>
  </si>
  <si>
    <t xml:space="preserve">   16:07:20</t>
  </si>
  <si>
    <t xml:space="preserve">   16:07:30</t>
  </si>
  <si>
    <t xml:space="preserve">   16:07:40</t>
  </si>
  <si>
    <t xml:space="preserve">   16:07:50</t>
  </si>
  <si>
    <t xml:space="preserve">   16:08:00</t>
  </si>
  <si>
    <t xml:space="preserve">   16:08:10</t>
  </si>
  <si>
    <t xml:space="preserve">   16:08:20</t>
  </si>
  <si>
    <t xml:space="preserve">   16:08:30</t>
  </si>
  <si>
    <t xml:space="preserve">   16:08:40</t>
  </si>
  <si>
    <t xml:space="preserve">   16:08:50</t>
  </si>
  <si>
    <t xml:space="preserve">   16:09:00</t>
  </si>
  <si>
    <t xml:space="preserve">   16:09:10</t>
  </si>
  <si>
    <t xml:space="preserve">   16:09:20</t>
  </si>
  <si>
    <t xml:space="preserve">   16:09:30</t>
  </si>
  <si>
    <t xml:space="preserve">   16:09:40</t>
  </si>
  <si>
    <t xml:space="preserve">   16:09:50</t>
  </si>
  <si>
    <t xml:space="preserve">   16:10:00</t>
  </si>
  <si>
    <t xml:space="preserve">   16:10:11</t>
  </si>
  <si>
    <t xml:space="preserve">   16:10:21</t>
  </si>
  <si>
    <t xml:space="preserve">   16:10:31</t>
  </si>
  <si>
    <t xml:space="preserve">   16:10:41</t>
  </si>
  <si>
    <t xml:space="preserve">   16:10:51</t>
  </si>
  <si>
    <t xml:space="preserve">   16:11:01</t>
  </si>
  <si>
    <t xml:space="preserve">   16:11:11</t>
  </si>
  <si>
    <t xml:space="preserve">   16:11:21</t>
  </si>
  <si>
    <t xml:space="preserve">   16:11:31</t>
  </si>
  <si>
    <t xml:space="preserve">   16:11:41</t>
  </si>
  <si>
    <t xml:space="preserve">   16:11:51</t>
  </si>
  <si>
    <t xml:space="preserve">   16:12:01</t>
  </si>
  <si>
    <t xml:space="preserve">   16:12:11</t>
  </si>
  <si>
    <t xml:space="preserve">   16:12:21</t>
  </si>
  <si>
    <t xml:space="preserve">   16:12:31</t>
  </si>
  <si>
    <t xml:space="preserve">   16:12:41</t>
  </si>
  <si>
    <t xml:space="preserve">   16:12:51</t>
  </si>
  <si>
    <t xml:space="preserve">   16:13:01</t>
  </si>
  <si>
    <t xml:space="preserve">   16:13:11</t>
  </si>
  <si>
    <t xml:space="preserve">   16:13:21</t>
  </si>
  <si>
    <t xml:space="preserve">   16:13:31</t>
  </si>
  <si>
    <t xml:space="preserve">   16:13:41</t>
  </si>
  <si>
    <t xml:space="preserve">   16:13:51</t>
  </si>
  <si>
    <t xml:space="preserve">   16:14:01</t>
  </si>
  <si>
    <t xml:space="preserve">   16:14:11</t>
  </si>
  <si>
    <t xml:space="preserve">   16:14:21</t>
  </si>
  <si>
    <t xml:space="preserve">   16:14:31</t>
  </si>
  <si>
    <t xml:space="preserve">   16:14:41</t>
  </si>
  <si>
    <t xml:space="preserve">   16:14:51</t>
  </si>
  <si>
    <t xml:space="preserve">   16:15:01</t>
  </si>
  <si>
    <t xml:space="preserve">   16:15:11</t>
  </si>
  <si>
    <t xml:space="preserve">   16:15:21</t>
  </si>
  <si>
    <t xml:space="preserve">   16:15:31</t>
  </si>
  <si>
    <t xml:space="preserve">   16:15:41</t>
  </si>
  <si>
    <t xml:space="preserve">   16:15:51</t>
  </si>
  <si>
    <t xml:space="preserve">   16:16:01</t>
  </si>
  <si>
    <t xml:space="preserve">   16:16:11</t>
  </si>
  <si>
    <t xml:space="preserve">   16:16:21</t>
  </si>
  <si>
    <t xml:space="preserve">   16:16:31</t>
  </si>
  <si>
    <t xml:space="preserve">   16:16:41</t>
  </si>
  <si>
    <t xml:space="preserve">   16:16:51</t>
  </si>
  <si>
    <t xml:space="preserve">   16:17:01</t>
  </si>
  <si>
    <t xml:space="preserve">   16:17:11</t>
  </si>
  <si>
    <t xml:space="preserve">   16:17:21</t>
  </si>
  <si>
    <t xml:space="preserve">   16:17:31</t>
  </si>
  <si>
    <t xml:space="preserve">   16:17:41</t>
  </si>
  <si>
    <t xml:space="preserve">   16:17:51</t>
  </si>
  <si>
    <t xml:space="preserve">   16:18:01</t>
  </si>
  <si>
    <t xml:space="preserve">   16:18:11</t>
  </si>
  <si>
    <t xml:space="preserve">   16:18:21</t>
  </si>
  <si>
    <t xml:space="preserve">   16:18:31</t>
  </si>
  <si>
    <t xml:space="preserve">   16:18:40</t>
  </si>
  <si>
    <t xml:space="preserve">   16:18:50</t>
  </si>
  <si>
    <t xml:space="preserve">   16:19:00</t>
  </si>
  <si>
    <t xml:space="preserve">   16:19:10</t>
  </si>
  <si>
    <t xml:space="preserve">   16:19:20</t>
  </si>
  <si>
    <t xml:space="preserve">   16:19:30</t>
  </si>
  <si>
    <t xml:space="preserve">   16:19:40</t>
  </si>
  <si>
    <t xml:space="preserve">   16:19:50</t>
  </si>
  <si>
    <t>Fresh weight [g]</t>
  </si>
  <si>
    <t>Blank (chamber 3)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</si>
</sst>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0" fillId="0" borderId="19" xfId="0" applyFill="1" applyBorder="1"/>
    <xf numFmtId="0" fontId="4" fillId="0" borderId="20" xfId="0" applyFont="1" applyFill="1" applyBorder="1" applyAlignment="1">
      <alignment wrapText="1"/>
    </xf>
    <xf numFmtId="0" fontId="4" fillId="0" borderId="21" xfId="0" applyFont="1" applyFill="1" applyBorder="1"/>
    <xf numFmtId="0" fontId="1" fillId="0" borderId="0" xfId="0" applyFont="1" applyFill="1" applyAlignment="1">
      <alignment wrapText="1"/>
    </xf>
    <xf numFmtId="0" fontId="0" fillId="0" borderId="22" xfId="0" applyFill="1" applyBorder="1" applyAlignment="1">
      <alignment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0" fontId="0" fillId="0" borderId="21" xfId="0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3" xfId="0" applyFont="1" applyFill="1" applyBorder="1"/>
    <xf numFmtId="172" fontId="1" fillId="0" borderId="24" xfId="0" applyNumberFormat="1" applyFont="1" applyFill="1" applyBorder="1" applyAlignment="1">
      <alignment horizontal="right" wrapText="1"/>
    </xf>
    <xf numFmtId="0" fontId="1" fillId="0" borderId="25" xfId="0" applyFont="1" applyFill="1" applyBorder="1" applyAlignment="1">
      <alignment horizontal="right"/>
    </xf>
    <xf numFmtId="0" fontId="4" fillId="0" borderId="22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54415340268204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0961314734519"/>
                  <c:y val="-0.1307423899646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values'!$N$153:$N$220</c:f>
              <c:numCache>
                <c:formatCode>0.00</c:formatCode>
                <c:ptCount val="68"/>
                <c:pt idx="0">
                  <c:v>266.6146381443226</c:v>
                </c:pt>
                <c:pt idx="1">
                  <c:v>270.8482257210197</c:v>
                </c:pt>
                <c:pt idx="2">
                  <c:v>267.3149090321005</c:v>
                </c:pt>
                <c:pt idx="3">
                  <c:v>269.6645005262448</c:v>
                </c:pt>
                <c:pt idx="4">
                  <c:v>272.037956690713</c:v>
                </c:pt>
                <c:pt idx="5">
                  <c:v>273.6676513544158</c:v>
                </c:pt>
                <c:pt idx="6">
                  <c:v>274.8724957181842</c:v>
                </c:pt>
                <c:pt idx="7">
                  <c:v>273.6676513544158</c:v>
                </c:pt>
                <c:pt idx="8">
                  <c:v>276.5696248911638</c:v>
                </c:pt>
                <c:pt idx="9">
                  <c:v>278.2789279777161</c:v>
                </c:pt>
                <c:pt idx="10">
                  <c:v>279.0152414164152</c:v>
                </c:pt>
                <c:pt idx="11">
                  <c:v>283.4810291175561</c:v>
                </c:pt>
                <c:pt idx="12">
                  <c:v>280.2474706422129</c:v>
                </c:pt>
                <c:pt idx="13">
                  <c:v>282.191635888854</c:v>
                </c:pt>
                <c:pt idx="14">
                  <c:v>282.191635888854</c:v>
                </c:pt>
                <c:pt idx="15">
                  <c:v>284.9488809589657</c:v>
                </c:pt>
                <c:pt idx="16">
                  <c:v>284.9488809589657</c:v>
                </c:pt>
                <c:pt idx="17">
                  <c:v>286.2125648894555</c:v>
                </c:pt>
                <c:pt idx="18">
                  <c:v>286.4660869241332</c:v>
                </c:pt>
                <c:pt idx="19">
                  <c:v>285.453570688269</c:v>
                </c:pt>
                <c:pt idx="20">
                  <c:v>288.7596434265056</c:v>
                </c:pt>
                <c:pt idx="21">
                  <c:v>292.1106323969992</c:v>
                </c:pt>
                <c:pt idx="22">
                  <c:v>293.4116017541866</c:v>
                </c:pt>
                <c:pt idx="23">
                  <c:v>290.0081456157027</c:v>
                </c:pt>
                <c:pt idx="24">
                  <c:v>292.3365815499797</c:v>
                </c:pt>
                <c:pt idx="25">
                  <c:v>293.6396363116806</c:v>
                </c:pt>
                <c:pt idx="26">
                  <c:v>293.6396363116806</c:v>
                </c:pt>
                <c:pt idx="27">
                  <c:v>298.1213816678438</c:v>
                </c:pt>
                <c:pt idx="28">
                  <c:v>297.0596543522211</c:v>
                </c:pt>
                <c:pt idx="29">
                  <c:v>300.5266571032896</c:v>
                </c:pt>
                <c:pt idx="30">
                  <c:v>298.6539209272934</c:v>
                </c:pt>
                <c:pt idx="31">
                  <c:v>298.9206107841104</c:v>
                </c:pt>
                <c:pt idx="32">
                  <c:v>301.0642654108964</c:v>
                </c:pt>
                <c:pt idx="33">
                  <c:v>300.2307788706974</c:v>
                </c:pt>
                <c:pt idx="34">
                  <c:v>301.3066473882868</c:v>
                </c:pt>
                <c:pt idx="35">
                  <c:v>303.4720717823683</c:v>
                </c:pt>
                <c:pt idx="36">
                  <c:v>306.7548016639687</c:v>
                </c:pt>
                <c:pt idx="37">
                  <c:v>305.3819182730848</c:v>
                </c:pt>
                <c:pt idx="38">
                  <c:v>309.2444525563445</c:v>
                </c:pt>
                <c:pt idx="39">
                  <c:v>310.0796516418331</c:v>
                </c:pt>
                <c:pt idx="40">
                  <c:v>311.4776020558004</c:v>
                </c:pt>
                <c:pt idx="41">
                  <c:v>310.060045321551</c:v>
                </c:pt>
                <c:pt idx="42">
                  <c:v>312.0205681088942</c:v>
                </c:pt>
                <c:pt idx="43">
                  <c:v>312.0205681088942</c:v>
                </c:pt>
                <c:pt idx="44">
                  <c:v>315.9859674152971</c:v>
                </c:pt>
                <c:pt idx="45">
                  <c:v>313.4299560728916</c:v>
                </c:pt>
                <c:pt idx="46">
                  <c:v>317.7037525415608</c:v>
                </c:pt>
                <c:pt idx="47">
                  <c:v>316.5573316157928</c:v>
                </c:pt>
                <c:pt idx="48">
                  <c:v>317.1299255306108</c:v>
                </c:pt>
                <c:pt idx="49">
                  <c:v>320.2905044676896</c:v>
                </c:pt>
                <c:pt idx="50">
                  <c:v>321.7455780979395</c:v>
                </c:pt>
                <c:pt idx="51">
                  <c:v>319.132092614702</c:v>
                </c:pt>
                <c:pt idx="52">
                  <c:v>324.6794610978488</c:v>
                </c:pt>
                <c:pt idx="53">
                  <c:v>326.158380084858</c:v>
                </c:pt>
                <c:pt idx="54">
                  <c:v>325.270065197579</c:v>
                </c:pt>
                <c:pt idx="55">
                  <c:v>324.6794610978488</c:v>
                </c:pt>
                <c:pt idx="56">
                  <c:v>324.6794610978488</c:v>
                </c:pt>
                <c:pt idx="57">
                  <c:v>324.9690052639786</c:v>
                </c:pt>
                <c:pt idx="58">
                  <c:v>325.5606917041014</c:v>
                </c:pt>
                <c:pt idx="59">
                  <c:v>328.5385211368016</c:v>
                </c:pt>
                <c:pt idx="60">
                  <c:v>331.549009260201</c:v>
                </c:pt>
                <c:pt idx="61">
                  <c:v>332.4585920621344</c:v>
                </c:pt>
                <c:pt idx="62">
                  <c:v>327.6417636886236</c:v>
                </c:pt>
                <c:pt idx="63">
                  <c:v>332.155065892111</c:v>
                </c:pt>
                <c:pt idx="64">
                  <c:v>337.0516464109589</c:v>
                </c:pt>
                <c:pt idx="65">
                  <c:v>334.5962760568999</c:v>
                </c:pt>
                <c:pt idx="66">
                  <c:v>332.1568053063488</c:v>
                </c:pt>
                <c:pt idx="67">
                  <c:v>334.290169567946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620840"/>
        <c:axId val="-2055139832"/>
      </c:scatterChart>
      <c:valAx>
        <c:axId val="-2054620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5139832"/>
        <c:crosses val="autoZero"/>
        <c:crossBetween val="midCat"/>
      </c:valAx>
      <c:valAx>
        <c:axId val="-2055139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620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590131496922"/>
          <c:y val="0.384999295045236"/>
          <c:w val="0.226495844651361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7" sqref="B7:B14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1" t="s">
        <v>73</v>
      </c>
      <c r="B3" s="131"/>
      <c r="C3" s="131"/>
      <c r="D3" s="131"/>
      <c r="E3" s="132"/>
    </row>
    <row r="4" spans="1:5" ht="15">
      <c r="A4" s="130" t="s">
        <v>1</v>
      </c>
      <c r="B4" s="130"/>
      <c r="C4" s="130"/>
      <c r="D4" s="130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 s="125">
        <v>59.41</v>
      </c>
      <c r="C7" s="13" t="s">
        <v>4</v>
      </c>
      <c r="D7" s="13"/>
      <c r="E7" s="14"/>
    </row>
    <row r="8" spans="1:5">
      <c r="A8" s="11" t="s">
        <v>5</v>
      </c>
      <c r="B8" s="125">
        <v>31.06</v>
      </c>
      <c r="C8" s="13" t="s">
        <v>6</v>
      </c>
      <c r="D8" s="13"/>
      <c r="E8" s="14"/>
    </row>
    <row r="9" spans="1:5">
      <c r="A9" s="11" t="s">
        <v>7</v>
      </c>
      <c r="B9" s="12">
        <v>30.4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 s="15">
        <v>17.8</v>
      </c>
      <c r="C11" s="13" t="s">
        <v>12</v>
      </c>
      <c r="D11" s="13"/>
      <c r="E11" s="14"/>
    </row>
    <row r="12" spans="1:5">
      <c r="A12" s="11" t="s">
        <v>13</v>
      </c>
      <c r="B12" s="15">
        <v>18.399999999999999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104.71910885428365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21.886293750545281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217.58325759897858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163.20131531103536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8.235148777673313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8.235148777673313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257.34839930229106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1.6926602358822675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1.6894268027690642</v>
      </c>
      <c r="C32" s="43"/>
      <c r="D32" s="43"/>
      <c r="E32" s="45"/>
    </row>
    <row r="33" spans="1:5">
      <c r="A33" s="42" t="s">
        <v>38</v>
      </c>
      <c r="B33" s="47">
        <f>TAN(B8*PI()/180)</f>
        <v>0.6022867878535183</v>
      </c>
      <c r="C33" s="43"/>
      <c r="D33" s="43"/>
      <c r="E33" s="45"/>
    </row>
    <row r="34" spans="1:5">
      <c r="A34" s="42" t="s">
        <v>39</v>
      </c>
      <c r="B34" s="47">
        <f>TAN(B9*PI()/180)</f>
        <v>0.58669651529843359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3.3895265152952284E-2</v>
      </c>
      <c r="C35" s="43"/>
      <c r="D35" s="43"/>
      <c r="E35" s="45"/>
    </row>
    <row r="36" spans="1:5">
      <c r="A36" s="42" t="s">
        <v>41</v>
      </c>
      <c r="B36" s="47">
        <f>B35+(B29*(B12-B11))</f>
        <v>3.4125065152952286E-2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155.38105366037229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13.738255230942528</v>
      </c>
      <c r="C39" s="48"/>
      <c r="D39" s="48"/>
      <c r="E39" s="45"/>
    </row>
    <row r="40" spans="1:5">
      <c r="A40" s="49" t="s">
        <v>44</v>
      </c>
      <c r="B40" s="48">
        <f>B33/B31-1</f>
        <v>-0.64417738711774741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1.7659793657372127E-5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4.3837805779096857E-3</v>
      </c>
      <c r="C43" s="48"/>
      <c r="D43" s="48"/>
      <c r="E43" s="50"/>
    </row>
    <row r="44" spans="1:5">
      <c r="A44" s="49" t="s">
        <v>47</v>
      </c>
      <c r="B44" s="48">
        <f>B34/B32-1</f>
        <v>-0.65272451322732339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6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8.1640625" customWidth="1"/>
    <col min="17" max="17" width="15.5" customWidth="1"/>
    <col min="18" max="18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31" t="s">
        <v>73</v>
      </c>
      <c r="B3" s="131"/>
      <c r="C3" s="131"/>
      <c r="D3" s="131"/>
      <c r="E3" s="133"/>
      <c r="F3" s="133"/>
      <c r="G3" s="134"/>
      <c r="H3" s="134"/>
      <c r="I3" s="134"/>
      <c r="J3" s="134"/>
    </row>
    <row r="4" spans="1:18" ht="15">
      <c r="A4" s="130" t="s">
        <v>1</v>
      </c>
      <c r="B4" s="130"/>
      <c r="C4" s="130"/>
      <c r="D4" s="130"/>
      <c r="E4" s="134"/>
      <c r="F4" s="134"/>
      <c r="G4" s="134"/>
      <c r="H4" s="134"/>
      <c r="I4" s="134"/>
      <c r="J4" s="134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59.41</v>
      </c>
      <c r="C7" s="58" t="s">
        <v>50</v>
      </c>
      <c r="D7" s="59" t="s">
        <v>51</v>
      </c>
      <c r="E7">
        <v>18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31.06</v>
      </c>
      <c r="C8" s="64" t="s">
        <v>50</v>
      </c>
      <c r="D8" s="65" t="s">
        <v>54</v>
      </c>
      <c r="E8">
        <v>17.8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1.6926602358822675</v>
      </c>
      <c r="E13" s="83" t="s">
        <v>42</v>
      </c>
      <c r="F13" s="84">
        <f>$D$15/$D$13*1/$B$16*POWER(100,2)</f>
        <v>155.38105366037229</v>
      </c>
      <c r="G13" s="39" t="s">
        <v>40</v>
      </c>
      <c r="H13" s="84">
        <f>(-$F$14+(SQRT(POWER($F$14,2)-4*$F$13*$F$15)))/(2*$F$13)</f>
        <v>3.3895265152952284E-2</v>
      </c>
      <c r="I13" s="85" t="s">
        <v>45</v>
      </c>
      <c r="J13" s="86">
        <f>$D$16/$D$14*1/$B$16*POWER($H$14,2)</f>
        <v>1.7659793657372127E-5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1.6894268027690642</v>
      </c>
      <c r="E14" s="49" t="s">
        <v>43</v>
      </c>
      <c r="F14" s="48">
        <f>$D$15/$D$13*100+$D$15/$D$13*1/$B$16*100-$B$13*1/$B$16*100-100+$B$13*100</f>
        <v>13.738255230942528</v>
      </c>
      <c r="G14" s="42" t="s">
        <v>41</v>
      </c>
      <c r="H14" s="47">
        <f>$H$13+($B$15*(G21-$E$8))</f>
        <v>3.4125065152952286E-2</v>
      </c>
      <c r="I14" s="89" t="s">
        <v>46</v>
      </c>
      <c r="J14" s="50">
        <f>$D$16/$D$14*$H$14+$D$16/$D$14*1/$B$16*$H$14-$B$13*1/$B$16*$H$14-$H$14+$B$13*$H$14</f>
        <v>4.3837805779096857E-3</v>
      </c>
      <c r="O14" s="114"/>
      <c r="P14" s="135" t="s">
        <v>78</v>
      </c>
      <c r="Q14" s="136"/>
      <c r="R14" s="113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0.6022867878535183</v>
      </c>
      <c r="E15" s="49" t="s">
        <v>44</v>
      </c>
      <c r="F15" s="48">
        <f>$D$15/$D$13-1</f>
        <v>-0.64417738711774741</v>
      </c>
      <c r="G15" s="90"/>
      <c r="H15" s="48"/>
      <c r="I15" s="89" t="s">
        <v>47</v>
      </c>
      <c r="J15" s="50">
        <f>$D$16/$D$14-1</f>
        <v>-0.65272451322732339</v>
      </c>
      <c r="O15" s="129" t="s">
        <v>294</v>
      </c>
      <c r="P15" s="115" t="s">
        <v>77</v>
      </c>
      <c r="Q15" s="116" t="s">
        <v>293</v>
      </c>
      <c r="R15" s="113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0.58669651529843359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26">
        <v>-0.41106702960000019</v>
      </c>
      <c r="P16" s="127">
        <v>2.6069700000000012E-2</v>
      </c>
      <c r="Q16" s="128">
        <v>9.8100000000000007E-2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3"/>
      <c r="Q19" s="117"/>
      <c r="R19" s="113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2" t="s">
        <v>92</v>
      </c>
      <c r="Q20" s="123" t="s">
        <v>86</v>
      </c>
      <c r="R20" s="123" t="s">
        <v>87</v>
      </c>
      <c r="S20" s="124" t="s">
        <v>88</v>
      </c>
    </row>
    <row r="21" spans="1:19">
      <c r="A21" s="102">
        <v>40387</v>
      </c>
      <c r="B21" t="s">
        <v>93</v>
      </c>
      <c r="C21">
        <v>0</v>
      </c>
      <c r="D21">
        <v>307.00599999999997</v>
      </c>
      <c r="E21">
        <v>30.4</v>
      </c>
      <c r="F21">
        <v>5920</v>
      </c>
      <c r="G21">
        <v>18.399999999999999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104.71910885428365</v>
      </c>
      <c r="J21" s="104">
        <f t="shared" ref="J21:J84" si="1">I21*20.9/100</f>
        <v>21.886293750545281</v>
      </c>
      <c r="K21" s="76">
        <f>($B$9-EXP(52.57-6690.9/(273.15+G21)-4.681*LN(273.15+G21)))*I21/100*0.2095</f>
        <v>219.11896333032664</v>
      </c>
      <c r="L21" s="76">
        <f t="shared" ref="L21:L84" si="2">K21/1.33322</f>
        <v>164.35319251910909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8.2932667369121376</v>
      </c>
      <c r="N21" s="103">
        <f t="shared" ref="N21:N84" si="3">M21*31.25</f>
        <v>259.16458552850429</v>
      </c>
      <c r="P21" s="118">
        <f>Q46-O16</f>
        <v>61.935067029600056</v>
      </c>
      <c r="Q21" s="119">
        <f>P21*(6)</f>
        <v>371.61040217760035</v>
      </c>
      <c r="R21" s="120">
        <f>(Q21/1000)*(P16*1000)-O16</f>
        <v>10.098838731249392</v>
      </c>
      <c r="S21" s="121">
        <f>R21/Q16</f>
        <v>102.94432957440766</v>
      </c>
    </row>
    <row r="22" spans="1:19">
      <c r="A22" s="102">
        <v>40387</v>
      </c>
      <c r="B22" t="s">
        <v>94</v>
      </c>
      <c r="C22">
        <v>0.183</v>
      </c>
      <c r="D22">
        <v>308.60899999999998</v>
      </c>
      <c r="E22">
        <v>30.34</v>
      </c>
      <c r="F22">
        <v>5930</v>
      </c>
      <c r="G22">
        <v>18.399999999999999</v>
      </c>
      <c r="I22" s="103">
        <f t="shared" si="0"/>
        <v>105.26579060120784</v>
      </c>
      <c r="J22" s="104">
        <f t="shared" si="1"/>
        <v>22.000550235652437</v>
      </c>
      <c r="K22" s="76">
        <f t="shared" ref="K22:K36" si="4">($B$9-EXP(52.57-6690.9/(273.15+G22)-4.681*LN(273.15+G22)))*I22/100*0.2095</f>
        <v>220.26286475355522</v>
      </c>
      <c r="L22" s="76">
        <f t="shared" si="2"/>
        <v>165.2111915164453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8.3365613905531664</v>
      </c>
      <c r="N22" s="103">
        <f t="shared" si="3"/>
        <v>260.51754345478645</v>
      </c>
      <c r="P22" s="54"/>
      <c r="Q22" s="54"/>
    </row>
    <row r="23" spans="1:19">
      <c r="A23" s="102">
        <v>40387</v>
      </c>
      <c r="B23" t="s">
        <v>95</v>
      </c>
      <c r="C23">
        <v>0.35</v>
      </c>
      <c r="D23">
        <v>309.41399999999999</v>
      </c>
      <c r="E23">
        <v>30.31</v>
      </c>
      <c r="F23">
        <v>5930</v>
      </c>
      <c r="G23">
        <v>18.399999999999999</v>
      </c>
      <c r="I23" s="103">
        <f t="shared" si="0"/>
        <v>105.54035117888131</v>
      </c>
      <c r="J23" s="104">
        <f t="shared" si="1"/>
        <v>22.057933396386193</v>
      </c>
      <c r="K23" s="76">
        <f t="shared" si="4"/>
        <v>220.83736762900367</v>
      </c>
      <c r="L23" s="76">
        <f t="shared" si="2"/>
        <v>165.64210530070329</v>
      </c>
      <c r="M23" s="103">
        <f t="shared" si="5"/>
        <v>8.3583053122786186</v>
      </c>
      <c r="N23" s="103">
        <f t="shared" si="3"/>
        <v>261.19704100870683</v>
      </c>
      <c r="P23" s="137" t="s">
        <v>84</v>
      </c>
      <c r="Q23" s="132"/>
      <c r="R23" s="132"/>
      <c r="S23" s="132"/>
    </row>
    <row r="24" spans="1:19">
      <c r="A24" s="102">
        <v>40387</v>
      </c>
      <c r="B24" t="s">
        <v>96</v>
      </c>
      <c r="C24">
        <v>0.51700000000000002</v>
      </c>
      <c r="D24">
        <v>305.94299999999998</v>
      </c>
      <c r="E24">
        <v>30.44</v>
      </c>
      <c r="F24">
        <v>5938</v>
      </c>
      <c r="G24">
        <v>18.399999999999999</v>
      </c>
      <c r="I24" s="103">
        <f t="shared" si="0"/>
        <v>104.35645111733413</v>
      </c>
      <c r="J24" s="104">
        <f t="shared" si="1"/>
        <v>21.810498283522833</v>
      </c>
      <c r="K24" s="76">
        <f t="shared" si="4"/>
        <v>218.36012200486547</v>
      </c>
      <c r="L24" s="76">
        <f t="shared" si="2"/>
        <v>163.78401314476639</v>
      </c>
      <c r="M24" s="103">
        <f t="shared" si="5"/>
        <v>8.2645459296054931</v>
      </c>
      <c r="N24" s="103">
        <f t="shared" si="3"/>
        <v>258.26706030017164</v>
      </c>
      <c r="P24" s="54"/>
      <c r="Q24" s="54"/>
      <c r="R24" s="54"/>
    </row>
    <row r="25" spans="1:19">
      <c r="A25" s="102">
        <v>40387</v>
      </c>
      <c r="B25" t="s">
        <v>97</v>
      </c>
      <c r="C25">
        <v>0.68400000000000005</v>
      </c>
      <c r="D25">
        <v>308.60899999999998</v>
      </c>
      <c r="E25">
        <v>30.34</v>
      </c>
      <c r="F25">
        <v>5931</v>
      </c>
      <c r="G25">
        <v>18.399999999999999</v>
      </c>
      <c r="I25" s="103">
        <f t="shared" si="0"/>
        <v>105.26579060120784</v>
      </c>
      <c r="J25" s="104">
        <f t="shared" si="1"/>
        <v>22.000550235652437</v>
      </c>
      <c r="K25" s="76">
        <f t="shared" si="4"/>
        <v>220.26286475355522</v>
      </c>
      <c r="L25" s="76">
        <f t="shared" si="2"/>
        <v>165.2111915164453</v>
      </c>
      <c r="M25" s="103">
        <f t="shared" si="5"/>
        <v>8.3365613905531664</v>
      </c>
      <c r="N25" s="103">
        <f t="shared" si="3"/>
        <v>260.51754345478645</v>
      </c>
      <c r="P25" s="54"/>
      <c r="Q25" s="54"/>
      <c r="R25" s="54"/>
    </row>
    <row r="26" spans="1:19">
      <c r="A26" s="102">
        <v>40387</v>
      </c>
      <c r="B26" t="s">
        <v>98</v>
      </c>
      <c r="C26">
        <v>0.85099999999999998</v>
      </c>
      <c r="D26">
        <v>306.74</v>
      </c>
      <c r="E26">
        <v>30.41</v>
      </c>
      <c r="F26">
        <v>5933</v>
      </c>
      <c r="G26">
        <v>18.399999999999999</v>
      </c>
      <c r="I26" s="103">
        <f t="shared" si="0"/>
        <v>104.62831007368437</v>
      </c>
      <c r="J26" s="104">
        <f t="shared" si="1"/>
        <v>21.867316805400034</v>
      </c>
      <c r="K26" s="76">
        <f t="shared" si="4"/>
        <v>218.92897188660407</v>
      </c>
      <c r="L26" s="76">
        <f t="shared" si="2"/>
        <v>164.21068682333302</v>
      </c>
      <c r="M26" s="103">
        <f t="shared" si="5"/>
        <v>8.2860758954779925</v>
      </c>
      <c r="N26" s="103">
        <f t="shared" si="3"/>
        <v>258.93987173368726</v>
      </c>
      <c r="P26" s="54"/>
      <c r="Q26" s="54"/>
      <c r="R26" s="54"/>
    </row>
    <row r="27" spans="1:19">
      <c r="A27" s="102">
        <v>40387</v>
      </c>
      <c r="B27" t="s">
        <v>99</v>
      </c>
      <c r="C27">
        <v>1.018</v>
      </c>
      <c r="D27">
        <v>307.00599999999997</v>
      </c>
      <c r="E27">
        <v>30.4</v>
      </c>
      <c r="F27">
        <v>5948</v>
      </c>
      <c r="G27">
        <v>18.399999999999999</v>
      </c>
      <c r="I27" s="103">
        <f t="shared" si="0"/>
        <v>104.71910885428365</v>
      </c>
      <c r="J27" s="104">
        <f t="shared" si="1"/>
        <v>21.886293750545281</v>
      </c>
      <c r="K27" s="76">
        <f t="shared" si="4"/>
        <v>219.11896333032664</v>
      </c>
      <c r="L27" s="76">
        <f t="shared" si="2"/>
        <v>164.35319251910909</v>
      </c>
      <c r="M27" s="103">
        <f t="shared" si="5"/>
        <v>8.2932667369121376</v>
      </c>
      <c r="N27" s="103">
        <f t="shared" si="3"/>
        <v>259.16458552850429</v>
      </c>
      <c r="P27" s="54"/>
      <c r="Q27" s="54"/>
      <c r="R27" s="54"/>
    </row>
    <row r="28" spans="1:19">
      <c r="A28" s="102">
        <v>40387</v>
      </c>
      <c r="B28" t="s">
        <v>100</v>
      </c>
      <c r="C28">
        <v>1.1850000000000001</v>
      </c>
      <c r="D28">
        <v>310.221</v>
      </c>
      <c r="E28">
        <v>30.28</v>
      </c>
      <c r="F28">
        <v>5934</v>
      </c>
      <c r="G28">
        <v>18.399999999999999</v>
      </c>
      <c r="I28" s="103">
        <f t="shared" si="0"/>
        <v>105.81572915849529</v>
      </c>
      <c r="J28" s="104">
        <f t="shared" si="1"/>
        <v>22.115487394125513</v>
      </c>
      <c r="K28" s="76">
        <f t="shared" si="4"/>
        <v>221.41358087295876</v>
      </c>
      <c r="L28" s="76">
        <f t="shared" si="2"/>
        <v>166.07430197038656</v>
      </c>
      <c r="M28" s="103">
        <f t="shared" si="5"/>
        <v>8.3801139684388684</v>
      </c>
      <c r="N28" s="103">
        <f t="shared" si="3"/>
        <v>261.87856151371466</v>
      </c>
      <c r="P28" s="54"/>
      <c r="Q28" s="54"/>
      <c r="R28" s="54"/>
    </row>
    <row r="29" spans="1:19">
      <c r="A29" s="102">
        <v>40387</v>
      </c>
      <c r="B29" t="s">
        <v>101</v>
      </c>
      <c r="C29">
        <v>1.3520000000000001</v>
      </c>
      <c r="D29">
        <v>305.41300000000001</v>
      </c>
      <c r="E29">
        <v>30.46</v>
      </c>
      <c r="F29">
        <v>5925</v>
      </c>
      <c r="G29">
        <v>18.399999999999999</v>
      </c>
      <c r="I29" s="103">
        <f t="shared" si="0"/>
        <v>104.17565846610027</v>
      </c>
      <c r="J29" s="104">
        <f t="shared" si="1"/>
        <v>21.772712619414957</v>
      </c>
      <c r="K29" s="76">
        <f t="shared" si="4"/>
        <v>217.98182334715599</v>
      </c>
      <c r="L29" s="76">
        <f t="shared" si="2"/>
        <v>163.50026503289479</v>
      </c>
      <c r="M29" s="103">
        <f t="shared" si="5"/>
        <v>8.2502279918655699</v>
      </c>
      <c r="N29" s="103">
        <f t="shared" si="3"/>
        <v>257.81962474579905</v>
      </c>
      <c r="P29" s="54"/>
      <c r="Q29" s="54"/>
      <c r="R29" s="54"/>
    </row>
    <row r="30" spans="1:19">
      <c r="A30" s="102">
        <v>40387</v>
      </c>
      <c r="B30" t="s">
        <v>102</v>
      </c>
      <c r="C30">
        <v>1.5189999999999999</v>
      </c>
      <c r="D30">
        <v>306.20800000000003</v>
      </c>
      <c r="E30">
        <v>30.43</v>
      </c>
      <c r="F30">
        <v>5928</v>
      </c>
      <c r="G30">
        <v>18.399999999999999</v>
      </c>
      <c r="I30" s="103">
        <f t="shared" si="0"/>
        <v>104.44698132216129</v>
      </c>
      <c r="J30" s="104">
        <f t="shared" si="1"/>
        <v>21.829419096331709</v>
      </c>
      <c r="K30" s="76">
        <f t="shared" si="4"/>
        <v>218.54955146858842</v>
      </c>
      <c r="L30" s="76">
        <f t="shared" si="2"/>
        <v>163.92609731971348</v>
      </c>
      <c r="M30" s="103">
        <f t="shared" si="5"/>
        <v>8.2717155010866996</v>
      </c>
      <c r="N30" s="103">
        <f t="shared" si="3"/>
        <v>258.49110940895935</v>
      </c>
      <c r="P30" s="54"/>
      <c r="Q30" s="54"/>
      <c r="R30" s="54"/>
    </row>
    <row r="31" spans="1:19">
      <c r="A31" s="102">
        <v>40387</v>
      </c>
      <c r="B31" t="s">
        <v>103</v>
      </c>
      <c r="C31">
        <v>1.6859999999999999</v>
      </c>
      <c r="D31">
        <v>309.68299999999999</v>
      </c>
      <c r="E31">
        <v>30.3</v>
      </c>
      <c r="F31">
        <v>5926</v>
      </c>
      <c r="G31">
        <v>18.399999999999999</v>
      </c>
      <c r="I31" s="103">
        <f t="shared" si="0"/>
        <v>105.63205285773002</v>
      </c>
      <c r="J31" s="104">
        <f t="shared" si="1"/>
        <v>22.077099047265573</v>
      </c>
      <c r="K31" s="76">
        <f t="shared" si="4"/>
        <v>221.02924833754693</v>
      </c>
      <c r="L31" s="76">
        <f t="shared" si="2"/>
        <v>165.78602806554576</v>
      </c>
      <c r="M31" s="103">
        <f t="shared" si="5"/>
        <v>8.3655676590578807</v>
      </c>
      <c r="N31" s="103">
        <f t="shared" si="3"/>
        <v>261.42398934555877</v>
      </c>
      <c r="P31" s="54"/>
      <c r="Q31" s="54"/>
      <c r="R31" s="54"/>
    </row>
    <row r="32" spans="1:19">
      <c r="A32" s="102">
        <v>40387</v>
      </c>
      <c r="B32" t="s">
        <v>104</v>
      </c>
      <c r="C32">
        <v>1.8520000000000001</v>
      </c>
      <c r="D32">
        <v>309.14499999999998</v>
      </c>
      <c r="E32">
        <v>30.32</v>
      </c>
      <c r="F32">
        <v>5925</v>
      </c>
      <c r="G32">
        <v>18.399999999999999</v>
      </c>
      <c r="I32" s="103">
        <f t="shared" si="0"/>
        <v>105.4487403223516</v>
      </c>
      <c r="J32" s="104">
        <f t="shared" si="1"/>
        <v>22.03878672737148</v>
      </c>
      <c r="K32" s="76">
        <f t="shared" si="4"/>
        <v>220.64567696115691</v>
      </c>
      <c r="L32" s="76">
        <f t="shared" si="2"/>
        <v>165.49832507849933</v>
      </c>
      <c r="M32" s="103">
        <f t="shared" si="5"/>
        <v>8.3510501582049255</v>
      </c>
      <c r="N32" s="103">
        <f t="shared" si="3"/>
        <v>260.97031744390392</v>
      </c>
      <c r="P32" s="54"/>
      <c r="Q32" s="54"/>
      <c r="R32" s="54"/>
    </row>
    <row r="33" spans="1:18">
      <c r="A33" s="102">
        <v>40387</v>
      </c>
      <c r="B33" t="s">
        <v>105</v>
      </c>
      <c r="C33">
        <v>2.0190000000000001</v>
      </c>
      <c r="D33">
        <v>308.34100000000001</v>
      </c>
      <c r="E33">
        <v>30.35</v>
      </c>
      <c r="F33">
        <v>5945</v>
      </c>
      <c r="G33">
        <v>18.399999999999999</v>
      </c>
      <c r="I33" s="103">
        <f t="shared" si="0"/>
        <v>105.17445149951695</v>
      </c>
      <c r="J33" s="104">
        <f t="shared" si="1"/>
        <v>21.981460363399041</v>
      </c>
      <c r="K33" s="76">
        <f t="shared" si="4"/>
        <v>220.07174271773002</v>
      </c>
      <c r="L33" s="76">
        <f t="shared" si="2"/>
        <v>165.0678378045109</v>
      </c>
      <c r="M33" s="103">
        <f t="shared" si="5"/>
        <v>8.3293277581997192</v>
      </c>
      <c r="N33" s="103">
        <f t="shared" si="3"/>
        <v>260.29149244374122</v>
      </c>
      <c r="P33" s="54"/>
      <c r="Q33" s="54"/>
      <c r="R33" s="54"/>
    </row>
    <row r="34" spans="1:18">
      <c r="A34" s="102">
        <v>40387</v>
      </c>
      <c r="B34" t="s">
        <v>106</v>
      </c>
      <c r="C34">
        <v>2.1859999999999999</v>
      </c>
      <c r="D34">
        <v>310.60599999999999</v>
      </c>
      <c r="E34">
        <v>30.31</v>
      </c>
      <c r="F34">
        <v>5929</v>
      </c>
      <c r="G34">
        <v>18.3</v>
      </c>
      <c r="I34" s="103">
        <f t="shared" si="0"/>
        <v>105.73192963408583</v>
      </c>
      <c r="J34" s="104">
        <f t="shared" si="1"/>
        <v>22.097973293523935</v>
      </c>
      <c r="K34" s="76">
        <f t="shared" si="4"/>
        <v>221.26760629008837</v>
      </c>
      <c r="L34" s="76">
        <f t="shared" si="2"/>
        <v>165.96481172656303</v>
      </c>
      <c r="M34" s="103">
        <f t="shared" si="5"/>
        <v>8.3893407895039118</v>
      </c>
      <c r="N34" s="103">
        <f t="shared" si="3"/>
        <v>262.16689967199727</v>
      </c>
      <c r="P34" s="54"/>
      <c r="Q34" s="54"/>
      <c r="R34" s="54"/>
    </row>
    <row r="35" spans="1:18">
      <c r="A35" s="102">
        <v>40387</v>
      </c>
      <c r="B35" t="s">
        <v>107</v>
      </c>
      <c r="C35">
        <v>2.3530000000000002</v>
      </c>
      <c r="D35">
        <v>307.65499999999997</v>
      </c>
      <c r="E35">
        <v>30.42</v>
      </c>
      <c r="F35">
        <v>5945</v>
      </c>
      <c r="G35">
        <v>18.3</v>
      </c>
      <c r="I35" s="103">
        <f t="shared" si="0"/>
        <v>104.72741833353179</v>
      </c>
      <c r="J35" s="104">
        <f t="shared" si="1"/>
        <v>21.888030431708145</v>
      </c>
      <c r="K35" s="76">
        <f t="shared" si="4"/>
        <v>219.16544271722867</v>
      </c>
      <c r="L35" s="76">
        <f t="shared" si="2"/>
        <v>164.38805502259842</v>
      </c>
      <c r="M35" s="103">
        <f t="shared" si="5"/>
        <v>8.3096374524285359</v>
      </c>
      <c r="N35" s="103">
        <f t="shared" si="3"/>
        <v>259.67617038839177</v>
      </c>
      <c r="P35" s="54"/>
      <c r="Q35" s="54"/>
      <c r="R35" s="54"/>
    </row>
    <row r="36" spans="1:18">
      <c r="A36" s="102">
        <v>40387</v>
      </c>
      <c r="B36" t="s">
        <v>108</v>
      </c>
      <c r="C36">
        <v>2.52</v>
      </c>
      <c r="D36">
        <v>310.33600000000001</v>
      </c>
      <c r="E36">
        <v>30.32</v>
      </c>
      <c r="F36">
        <v>5938</v>
      </c>
      <c r="G36">
        <v>18.3</v>
      </c>
      <c r="I36" s="103">
        <f t="shared" si="0"/>
        <v>105.64015788833007</v>
      </c>
      <c r="J36" s="104">
        <f t="shared" si="1"/>
        <v>22.078792998660983</v>
      </c>
      <c r="K36" s="76">
        <f t="shared" si="4"/>
        <v>221.07555347710451</v>
      </c>
      <c r="L36" s="76">
        <f t="shared" si="2"/>
        <v>165.82075987241754</v>
      </c>
      <c r="M36" s="103">
        <f t="shared" si="5"/>
        <v>8.3820591248955285</v>
      </c>
      <c r="N36" s="103">
        <f t="shared" si="3"/>
        <v>261.93934765298525</v>
      </c>
      <c r="P36" s="54"/>
      <c r="Q36" s="54"/>
      <c r="R36" s="54"/>
    </row>
    <row r="37" spans="1:18">
      <c r="A37" s="102">
        <v>40387</v>
      </c>
      <c r="B37" t="s">
        <v>109</v>
      </c>
      <c r="C37">
        <v>2.6869999999999998</v>
      </c>
      <c r="D37">
        <v>307.65499999999997</v>
      </c>
      <c r="E37">
        <v>30.42</v>
      </c>
      <c r="F37">
        <v>5933</v>
      </c>
      <c r="G37">
        <v>18.3</v>
      </c>
      <c r="I37" s="103">
        <f t="shared" si="0"/>
        <v>104.72741833353179</v>
      </c>
      <c r="J37" s="104">
        <f t="shared" si="1"/>
        <v>21.888030431708145</v>
      </c>
      <c r="K37" s="76">
        <f t="shared" ref="K37:K42" si="6">($B$9-EXP(52.57-6690.9/(273.15+G37)-4.681*LN(273.15+G37)))*I37/100*0.2095</f>
        <v>219.16544271722867</v>
      </c>
      <c r="L37" s="76">
        <f t="shared" si="2"/>
        <v>164.38805502259842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8.3096374524285359</v>
      </c>
      <c r="N37" s="103">
        <f t="shared" si="3"/>
        <v>259.67617038839177</v>
      </c>
      <c r="P37" s="54"/>
      <c r="Q37" s="54"/>
      <c r="R37" s="54"/>
    </row>
    <row r="38" spans="1:18">
      <c r="A38" s="102">
        <v>40387</v>
      </c>
      <c r="B38" t="s">
        <v>110</v>
      </c>
      <c r="C38">
        <v>2.8540000000000001</v>
      </c>
      <c r="D38">
        <v>306.32400000000001</v>
      </c>
      <c r="E38">
        <v>30.47</v>
      </c>
      <c r="F38">
        <v>5938</v>
      </c>
      <c r="G38">
        <v>18.3</v>
      </c>
      <c r="I38" s="103">
        <f t="shared" si="0"/>
        <v>104.2744190110506</v>
      </c>
      <c r="J38" s="104">
        <f t="shared" si="1"/>
        <v>21.793353573309574</v>
      </c>
      <c r="K38" s="76">
        <f t="shared" si="6"/>
        <v>218.21744076471222</v>
      </c>
      <c r="L38" s="76">
        <f t="shared" si="2"/>
        <v>163.67699311794919</v>
      </c>
      <c r="M38" s="103">
        <f t="shared" si="7"/>
        <v>8.2736940462421416</v>
      </c>
      <c r="N38" s="103">
        <f t="shared" si="3"/>
        <v>258.5529389450669</v>
      </c>
      <c r="P38" s="54"/>
      <c r="Q38" s="54"/>
      <c r="R38" s="54"/>
    </row>
    <row r="39" spans="1:18">
      <c r="A39" s="102">
        <v>40387</v>
      </c>
      <c r="B39" t="s">
        <v>111</v>
      </c>
      <c r="C39">
        <v>3.0209999999999999</v>
      </c>
      <c r="D39">
        <v>307.92200000000003</v>
      </c>
      <c r="E39">
        <v>30.41</v>
      </c>
      <c r="F39">
        <v>5940</v>
      </c>
      <c r="G39">
        <v>18.3</v>
      </c>
      <c r="I39" s="103">
        <f t="shared" si="0"/>
        <v>104.8182867777506</v>
      </c>
      <c r="J39" s="104">
        <f t="shared" si="1"/>
        <v>21.907021936549871</v>
      </c>
      <c r="K39" s="76">
        <f t="shared" si="6"/>
        <v>219.35560517060662</v>
      </c>
      <c r="L39" s="76">
        <f t="shared" si="2"/>
        <v>164.53068898651881</v>
      </c>
      <c r="M39" s="103">
        <f t="shared" si="7"/>
        <v>8.3168474442276246</v>
      </c>
      <c r="N39" s="103">
        <f t="shared" si="3"/>
        <v>259.90148263211324</v>
      </c>
      <c r="P39" s="54"/>
      <c r="Q39" s="54"/>
      <c r="R39" s="54"/>
    </row>
    <row r="40" spans="1:18">
      <c r="A40" s="102">
        <v>40387</v>
      </c>
      <c r="B40" t="s">
        <v>112</v>
      </c>
      <c r="C40">
        <v>3.1880000000000002</v>
      </c>
      <c r="D40">
        <v>308.45699999999999</v>
      </c>
      <c r="E40">
        <v>30.39</v>
      </c>
      <c r="F40">
        <v>5944</v>
      </c>
      <c r="G40">
        <v>18.3</v>
      </c>
      <c r="I40" s="103">
        <f t="shared" si="0"/>
        <v>105.00029318271257</v>
      </c>
      <c r="J40" s="104">
        <f t="shared" si="1"/>
        <v>21.945061275186927</v>
      </c>
      <c r="K40" s="76">
        <f t="shared" si="6"/>
        <v>219.73649410070348</v>
      </c>
      <c r="L40" s="76">
        <f t="shared" si="2"/>
        <v>164.81637996782487</v>
      </c>
      <c r="M40" s="103">
        <f t="shared" si="7"/>
        <v>8.3312888127185136</v>
      </c>
      <c r="N40" s="103">
        <f t="shared" si="3"/>
        <v>260.35277539745357</v>
      </c>
      <c r="P40" s="54"/>
      <c r="Q40" s="54"/>
      <c r="R40" s="54"/>
    </row>
    <row r="41" spans="1:18">
      <c r="A41" s="102">
        <v>40387</v>
      </c>
      <c r="B41" t="s">
        <v>113</v>
      </c>
      <c r="C41">
        <v>3.355</v>
      </c>
      <c r="D41">
        <v>307.65499999999997</v>
      </c>
      <c r="E41">
        <v>30.42</v>
      </c>
      <c r="F41">
        <v>5945</v>
      </c>
      <c r="G41">
        <v>18.3</v>
      </c>
      <c r="I41" s="103">
        <f t="shared" si="0"/>
        <v>104.72741833353179</v>
      </c>
      <c r="J41" s="104">
        <f t="shared" si="1"/>
        <v>21.888030431708145</v>
      </c>
      <c r="K41" s="76">
        <f t="shared" si="6"/>
        <v>219.16544271722867</v>
      </c>
      <c r="L41" s="76">
        <f t="shared" si="2"/>
        <v>164.38805502259842</v>
      </c>
      <c r="M41" s="103">
        <f t="shared" si="7"/>
        <v>8.3096374524285359</v>
      </c>
      <c r="N41" s="103">
        <f t="shared" si="3"/>
        <v>259.67617038839177</v>
      </c>
      <c r="P41" s="54"/>
      <c r="Q41" s="54"/>
      <c r="R41" s="54"/>
    </row>
    <row r="42" spans="1:18">
      <c r="A42" s="102">
        <v>40387</v>
      </c>
      <c r="B42" t="s">
        <v>114</v>
      </c>
      <c r="C42">
        <v>3.5219999999999998</v>
      </c>
      <c r="D42">
        <v>308.18900000000002</v>
      </c>
      <c r="E42">
        <v>30.4</v>
      </c>
      <c r="F42">
        <v>5928</v>
      </c>
      <c r="G42">
        <v>18.3</v>
      </c>
      <c r="I42" s="103">
        <f t="shared" si="0"/>
        <v>104.90924502167506</v>
      </c>
      <c r="J42" s="104">
        <f t="shared" si="1"/>
        <v>21.926032209530085</v>
      </c>
      <c r="K42" s="76">
        <f t="shared" si="6"/>
        <v>219.54595554986452</v>
      </c>
      <c r="L42" s="76">
        <f t="shared" si="2"/>
        <v>164.67346390683045</v>
      </c>
      <c r="M42" s="103">
        <f t="shared" si="7"/>
        <v>8.3240645612190374</v>
      </c>
      <c r="N42" s="103">
        <f t="shared" si="3"/>
        <v>260.12701753809489</v>
      </c>
      <c r="P42" s="54"/>
      <c r="Q42" s="54"/>
      <c r="R42" s="54"/>
    </row>
    <row r="43" spans="1:18">
      <c r="A43" s="102">
        <v>40387</v>
      </c>
      <c r="B43" t="s">
        <v>115</v>
      </c>
      <c r="C43">
        <v>3.6890000000000001</v>
      </c>
      <c r="D43">
        <v>307.38799999999998</v>
      </c>
      <c r="E43">
        <v>30.43</v>
      </c>
      <c r="F43">
        <v>5939</v>
      </c>
      <c r="G43">
        <v>18.3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104.63663957178747</v>
      </c>
      <c r="J43" s="104">
        <f t="shared" si="1"/>
        <v>21.86905767050358</v>
      </c>
      <c r="K43" s="76">
        <f t="shared" ref="K43:K106" si="9">($B$9-EXP(52.57-6690.9/(273.15+G43)-4.681*LN(273.15+G43)))*I43/100*0.2095</f>
        <v>218.97546794439842</v>
      </c>
      <c r="L43" s="76">
        <f t="shared" si="2"/>
        <v>164.24556183105443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8.3024345765200174</v>
      </c>
      <c r="N43" s="103">
        <f t="shared" si="3"/>
        <v>259.45108051625056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116</v>
      </c>
      <c r="C44">
        <v>3.8559999999999999</v>
      </c>
      <c r="D44">
        <v>308.45699999999999</v>
      </c>
      <c r="E44">
        <v>30.39</v>
      </c>
      <c r="F44">
        <v>5941</v>
      </c>
      <c r="G44">
        <v>18.3</v>
      </c>
      <c r="I44" s="103">
        <f t="shared" si="8"/>
        <v>105.00029318271257</v>
      </c>
      <c r="J44" s="104">
        <f t="shared" si="1"/>
        <v>21.945061275186927</v>
      </c>
      <c r="K44" s="76">
        <f t="shared" si="9"/>
        <v>219.73649410070348</v>
      </c>
      <c r="L44" s="76">
        <f t="shared" si="2"/>
        <v>164.81637996782487</v>
      </c>
      <c r="M44" s="103">
        <f t="shared" si="10"/>
        <v>8.3312888127185136</v>
      </c>
      <c r="N44" s="103">
        <f t="shared" si="3"/>
        <v>260.35277539745357</v>
      </c>
      <c r="P44" s="110" t="s">
        <v>89</v>
      </c>
      <c r="Q44" s="54">
        <f>1.0254*80+267.38</f>
        <v>349.41200000000003</v>
      </c>
      <c r="R44" s="110" t="s">
        <v>79</v>
      </c>
    </row>
    <row r="45" spans="1:18" ht="24">
      <c r="A45" s="102">
        <v>40387</v>
      </c>
      <c r="B45" t="s">
        <v>117</v>
      </c>
      <c r="C45">
        <v>4.0220000000000002</v>
      </c>
      <c r="D45">
        <v>307.12200000000001</v>
      </c>
      <c r="E45">
        <v>30.44</v>
      </c>
      <c r="F45">
        <v>5944</v>
      </c>
      <c r="G45">
        <v>18.3</v>
      </c>
      <c r="I45" s="103">
        <f t="shared" si="8"/>
        <v>104.54595037546108</v>
      </c>
      <c r="J45" s="104">
        <f t="shared" si="1"/>
        <v>21.850103628471359</v>
      </c>
      <c r="K45" s="76">
        <f t="shared" si="9"/>
        <v>218.78568060714883</v>
      </c>
      <c r="L45" s="76">
        <f t="shared" si="2"/>
        <v>164.103209228146</v>
      </c>
      <c r="M45" s="103">
        <f t="shared" si="10"/>
        <v>8.2952388072141776</v>
      </c>
      <c r="N45" s="103">
        <f t="shared" si="3"/>
        <v>259.22621272544308</v>
      </c>
      <c r="P45" s="110" t="s">
        <v>83</v>
      </c>
      <c r="Q45" s="54">
        <f>1.0254*20+267.38</f>
        <v>287.88799999999998</v>
      </c>
      <c r="R45" s="110" t="s">
        <v>80</v>
      </c>
    </row>
    <row r="46" spans="1:18" ht="39" customHeight="1">
      <c r="A46" s="102">
        <v>40387</v>
      </c>
      <c r="B46" t="s">
        <v>118</v>
      </c>
      <c r="C46">
        <v>4.1890000000000001</v>
      </c>
      <c r="D46">
        <v>308.18900000000002</v>
      </c>
      <c r="E46">
        <v>30.4</v>
      </c>
      <c r="F46">
        <v>5940</v>
      </c>
      <c r="G46">
        <v>18.3</v>
      </c>
      <c r="I46" s="103">
        <f t="shared" si="8"/>
        <v>104.90924502167506</v>
      </c>
      <c r="J46" s="104">
        <f t="shared" si="1"/>
        <v>21.926032209530085</v>
      </c>
      <c r="K46" s="76">
        <f t="shared" si="9"/>
        <v>219.54595554986452</v>
      </c>
      <c r="L46" s="76">
        <f t="shared" si="2"/>
        <v>164.67346390683045</v>
      </c>
      <c r="M46" s="103">
        <f t="shared" si="10"/>
        <v>8.3240645612190374</v>
      </c>
      <c r="N46" s="103">
        <f t="shared" si="3"/>
        <v>260.12701753809489</v>
      </c>
      <c r="P46" s="110" t="s">
        <v>90</v>
      </c>
      <c r="Q46" s="111">
        <f>Q44-Q45</f>
        <v>61.524000000000058</v>
      </c>
      <c r="R46" s="110" t="s">
        <v>91</v>
      </c>
    </row>
    <row r="47" spans="1:18" ht="40.5" customHeight="1">
      <c r="A47" s="102">
        <v>40387</v>
      </c>
      <c r="B47" t="s">
        <v>119</v>
      </c>
      <c r="C47">
        <v>4.3559999999999999</v>
      </c>
      <c r="D47">
        <v>306.47399999999999</v>
      </c>
      <c r="E47">
        <v>30.42</v>
      </c>
      <c r="F47">
        <v>5950</v>
      </c>
      <c r="G47">
        <v>18.399999999999999</v>
      </c>
      <c r="I47" s="103">
        <f t="shared" si="8"/>
        <v>104.53760093532334</v>
      </c>
      <c r="J47" s="104">
        <f t="shared" si="1"/>
        <v>21.848358595482576</v>
      </c>
      <c r="K47" s="76">
        <f t="shared" si="9"/>
        <v>218.73916801432404</v>
      </c>
      <c r="L47" s="76">
        <f t="shared" si="2"/>
        <v>164.06832181809756</v>
      </c>
      <c r="M47" s="103">
        <f t="shared" si="10"/>
        <v>8.2788921532925013</v>
      </c>
      <c r="N47" s="103">
        <f t="shared" si="3"/>
        <v>258.71537979039067</v>
      </c>
      <c r="P47" s="109" t="s">
        <v>85</v>
      </c>
      <c r="Q47" s="54"/>
      <c r="R47" s="54"/>
    </row>
    <row r="48" spans="1:18">
      <c r="A48" s="102">
        <v>40387</v>
      </c>
      <c r="B48" t="s">
        <v>120</v>
      </c>
      <c r="C48">
        <v>4.5229999999999997</v>
      </c>
      <c r="D48">
        <v>308.34100000000001</v>
      </c>
      <c r="E48">
        <v>30.35</v>
      </c>
      <c r="F48">
        <v>5931</v>
      </c>
      <c r="G48">
        <v>18.399999999999999</v>
      </c>
      <c r="I48" s="103">
        <f t="shared" si="8"/>
        <v>105.17445149951695</v>
      </c>
      <c r="J48" s="104">
        <f t="shared" si="1"/>
        <v>21.981460363399041</v>
      </c>
      <c r="K48" s="76">
        <f t="shared" si="9"/>
        <v>220.07174271773002</v>
      </c>
      <c r="L48" s="76">
        <f t="shared" si="2"/>
        <v>165.0678378045109</v>
      </c>
      <c r="M48" s="103">
        <f t="shared" si="10"/>
        <v>8.3293277581997192</v>
      </c>
      <c r="N48" s="103">
        <f t="shared" si="3"/>
        <v>260.29149244374122</v>
      </c>
    </row>
    <row r="49" spans="1:14">
      <c r="A49" s="102">
        <v>40387</v>
      </c>
      <c r="B49" t="s">
        <v>121</v>
      </c>
      <c r="C49">
        <v>4.6900000000000004</v>
      </c>
      <c r="D49">
        <v>307.80599999999998</v>
      </c>
      <c r="E49">
        <v>30.37</v>
      </c>
      <c r="F49">
        <v>5933</v>
      </c>
      <c r="G49">
        <v>18.399999999999999</v>
      </c>
      <c r="I49" s="103">
        <f t="shared" si="8"/>
        <v>104.99204422253564</v>
      </c>
      <c r="J49" s="104">
        <f t="shared" si="1"/>
        <v>21.943337242509948</v>
      </c>
      <c r="K49" s="76">
        <f t="shared" si="9"/>
        <v>219.69006554463959</v>
      </c>
      <c r="L49" s="76">
        <f t="shared" si="2"/>
        <v>164.7815555907049</v>
      </c>
      <c r="M49" s="103">
        <f t="shared" si="10"/>
        <v>8.3148819496046062</v>
      </c>
      <c r="N49" s="103">
        <f t="shared" si="3"/>
        <v>259.84006092514397</v>
      </c>
    </row>
    <row r="50" spans="1:14">
      <c r="A50" s="102">
        <v>40387</v>
      </c>
      <c r="B50" t="s">
        <v>122</v>
      </c>
      <c r="C50">
        <v>4.8570000000000002</v>
      </c>
      <c r="D50">
        <v>307.00599999999997</v>
      </c>
      <c r="E50">
        <v>30.4</v>
      </c>
      <c r="F50">
        <v>5940</v>
      </c>
      <c r="G50">
        <v>18.399999999999999</v>
      </c>
      <c r="I50" s="103">
        <f t="shared" si="8"/>
        <v>104.71910885428365</v>
      </c>
      <c r="J50" s="104">
        <f t="shared" si="1"/>
        <v>21.886293750545281</v>
      </c>
      <c r="K50" s="76">
        <f t="shared" si="9"/>
        <v>219.11896333032664</v>
      </c>
      <c r="L50" s="76">
        <f t="shared" si="2"/>
        <v>164.35319251910909</v>
      </c>
      <c r="M50" s="103">
        <f t="shared" si="10"/>
        <v>8.2932667369121376</v>
      </c>
      <c r="N50" s="103">
        <f t="shared" si="3"/>
        <v>259.16458552850429</v>
      </c>
    </row>
    <row r="51" spans="1:14">
      <c r="A51" s="102">
        <v>40387</v>
      </c>
      <c r="B51" t="s">
        <v>123</v>
      </c>
      <c r="C51">
        <v>5.024</v>
      </c>
      <c r="D51">
        <v>307.80599999999998</v>
      </c>
      <c r="E51">
        <v>30.37</v>
      </c>
      <c r="F51">
        <v>5941</v>
      </c>
      <c r="G51">
        <v>18.399999999999999</v>
      </c>
      <c r="I51" s="103">
        <f t="shared" si="8"/>
        <v>104.99204422253564</v>
      </c>
      <c r="J51" s="104">
        <f t="shared" si="1"/>
        <v>21.943337242509948</v>
      </c>
      <c r="K51" s="76">
        <f t="shared" si="9"/>
        <v>219.69006554463959</v>
      </c>
      <c r="L51" s="76">
        <f t="shared" si="2"/>
        <v>164.7815555907049</v>
      </c>
      <c r="M51" s="103">
        <f t="shared" si="10"/>
        <v>8.3148819496046062</v>
      </c>
      <c r="N51" s="103">
        <f t="shared" si="3"/>
        <v>259.84006092514397</v>
      </c>
    </row>
    <row r="52" spans="1:14">
      <c r="A52" s="102">
        <v>40387</v>
      </c>
      <c r="B52" t="s">
        <v>124</v>
      </c>
      <c r="C52">
        <v>5.1909999999999998</v>
      </c>
      <c r="D52">
        <v>310.49099999999999</v>
      </c>
      <c r="E52">
        <v>30.27</v>
      </c>
      <c r="F52">
        <v>5932</v>
      </c>
      <c r="G52">
        <v>18.399999999999999</v>
      </c>
      <c r="I52" s="103">
        <f t="shared" si="8"/>
        <v>105.90770401891355</v>
      </c>
      <c r="J52" s="104">
        <f t="shared" si="1"/>
        <v>22.134710139952929</v>
      </c>
      <c r="K52" s="76">
        <f t="shared" si="9"/>
        <v>221.606033198879</v>
      </c>
      <c r="L52" s="76">
        <f t="shared" si="2"/>
        <v>166.21865348470544</v>
      </c>
      <c r="M52" s="103">
        <f t="shared" si="10"/>
        <v>8.38739794992882</v>
      </c>
      <c r="N52" s="103">
        <f t="shared" si="3"/>
        <v>262.10618593527562</v>
      </c>
    </row>
    <row r="53" spans="1:14">
      <c r="A53" s="102">
        <v>40387</v>
      </c>
      <c r="B53" t="s">
        <v>125</v>
      </c>
      <c r="C53">
        <v>5.3570000000000002</v>
      </c>
      <c r="D53">
        <v>305.14800000000002</v>
      </c>
      <c r="E53">
        <v>30.47</v>
      </c>
      <c r="F53">
        <v>5948</v>
      </c>
      <c r="G53">
        <v>18.399999999999999</v>
      </c>
      <c r="I53" s="103">
        <f t="shared" si="8"/>
        <v>104.08539578683774</v>
      </c>
      <c r="J53" s="104">
        <f t="shared" si="1"/>
        <v>21.753847719449087</v>
      </c>
      <c r="K53" s="76">
        <f t="shared" si="9"/>
        <v>217.79295366593152</v>
      </c>
      <c r="L53" s="76">
        <f t="shared" si="2"/>
        <v>163.35860073051072</v>
      </c>
      <c r="M53" s="103">
        <f t="shared" si="10"/>
        <v>8.2430796071657539</v>
      </c>
      <c r="N53" s="103">
        <f t="shared" si="3"/>
        <v>257.59623772392979</v>
      </c>
    </row>
    <row r="54" spans="1:14">
      <c r="A54" s="102">
        <v>40387</v>
      </c>
      <c r="B54" t="s">
        <v>126</v>
      </c>
      <c r="C54">
        <v>5.524</v>
      </c>
      <c r="D54">
        <v>307.53899999999999</v>
      </c>
      <c r="E54">
        <v>30.38</v>
      </c>
      <c r="F54">
        <v>5943</v>
      </c>
      <c r="G54">
        <v>18.399999999999999</v>
      </c>
      <c r="I54" s="103">
        <f t="shared" si="8"/>
        <v>104.90097581123118</v>
      </c>
      <c r="J54" s="104">
        <f t="shared" si="1"/>
        <v>21.924303944547315</v>
      </c>
      <c r="K54" s="76">
        <f t="shared" si="9"/>
        <v>219.49950991352802</v>
      </c>
      <c r="L54" s="76">
        <f t="shared" si="2"/>
        <v>164.63862671841707</v>
      </c>
      <c r="M54" s="103">
        <f t="shared" si="10"/>
        <v>8.3076697546717249</v>
      </c>
      <c r="N54" s="103">
        <f t="shared" si="3"/>
        <v>259.61467983349138</v>
      </c>
    </row>
    <row r="55" spans="1:14">
      <c r="A55" s="102">
        <v>40387</v>
      </c>
      <c r="B55" t="s">
        <v>127</v>
      </c>
      <c r="C55">
        <v>5.6909999999999998</v>
      </c>
      <c r="D55">
        <v>307.00599999999997</v>
      </c>
      <c r="E55">
        <v>30.4</v>
      </c>
      <c r="F55">
        <v>5951</v>
      </c>
      <c r="G55">
        <v>18.399999999999999</v>
      </c>
      <c r="I55" s="103">
        <f t="shared" si="8"/>
        <v>104.71910885428365</v>
      </c>
      <c r="J55" s="104">
        <f t="shared" si="1"/>
        <v>21.886293750545281</v>
      </c>
      <c r="K55" s="76">
        <f t="shared" si="9"/>
        <v>219.11896333032664</v>
      </c>
      <c r="L55" s="76">
        <f t="shared" si="2"/>
        <v>164.35319251910909</v>
      </c>
      <c r="M55" s="103">
        <f t="shared" si="10"/>
        <v>8.2932667369121376</v>
      </c>
      <c r="N55" s="103">
        <f t="shared" si="3"/>
        <v>259.16458552850429</v>
      </c>
    </row>
    <row r="56" spans="1:14">
      <c r="A56" s="102">
        <v>40387</v>
      </c>
      <c r="B56" t="s">
        <v>128</v>
      </c>
      <c r="C56">
        <v>5.8579999999999997</v>
      </c>
      <c r="D56">
        <v>304.62</v>
      </c>
      <c r="E56">
        <v>30.49</v>
      </c>
      <c r="F56">
        <v>5947</v>
      </c>
      <c r="G56">
        <v>18.399999999999999</v>
      </c>
      <c r="I56" s="103">
        <f t="shared" si="8"/>
        <v>103.90513714018644</v>
      </c>
      <c r="J56" s="104">
        <f t="shared" si="1"/>
        <v>21.716173662298967</v>
      </c>
      <c r="K56" s="76">
        <f t="shared" si="9"/>
        <v>217.4157723833776</v>
      </c>
      <c r="L56" s="76">
        <f t="shared" si="2"/>
        <v>163.07569072124448</v>
      </c>
      <c r="M56" s="103">
        <f t="shared" si="10"/>
        <v>8.2288039601069691</v>
      </c>
      <c r="N56" s="103">
        <f t="shared" si="3"/>
        <v>257.15012375334277</v>
      </c>
    </row>
    <row r="57" spans="1:14">
      <c r="A57" s="102">
        <v>40387</v>
      </c>
      <c r="B57" t="s">
        <v>129</v>
      </c>
      <c r="C57">
        <v>6.0250000000000004</v>
      </c>
      <c r="D57">
        <v>305.94299999999998</v>
      </c>
      <c r="E57">
        <v>30.44</v>
      </c>
      <c r="F57">
        <v>5941</v>
      </c>
      <c r="G57">
        <v>18.399999999999999</v>
      </c>
      <c r="I57" s="103">
        <f t="shared" si="8"/>
        <v>104.35645111733413</v>
      </c>
      <c r="J57" s="104">
        <f t="shared" si="1"/>
        <v>21.810498283522833</v>
      </c>
      <c r="K57" s="76">
        <f t="shared" si="9"/>
        <v>218.36012200486547</v>
      </c>
      <c r="L57" s="76">
        <f t="shared" si="2"/>
        <v>163.78401314476639</v>
      </c>
      <c r="M57" s="103">
        <f t="shared" si="10"/>
        <v>8.2645459296054931</v>
      </c>
      <c r="N57" s="103">
        <f t="shared" si="3"/>
        <v>258.26706030017164</v>
      </c>
    </row>
    <row r="58" spans="1:14">
      <c r="A58" s="102">
        <v>40387</v>
      </c>
      <c r="B58" t="s">
        <v>130</v>
      </c>
      <c r="C58">
        <v>6.1920000000000002</v>
      </c>
      <c r="D58">
        <v>306.47399999999999</v>
      </c>
      <c r="E58">
        <v>30.42</v>
      </c>
      <c r="F58">
        <v>5945</v>
      </c>
      <c r="G58">
        <v>18.399999999999999</v>
      </c>
      <c r="I58" s="103">
        <f t="shared" si="8"/>
        <v>104.53760093532334</v>
      </c>
      <c r="J58" s="104">
        <f t="shared" si="1"/>
        <v>21.848358595482576</v>
      </c>
      <c r="K58" s="76">
        <f t="shared" si="9"/>
        <v>218.73916801432404</v>
      </c>
      <c r="L58" s="76">
        <f t="shared" si="2"/>
        <v>164.06832181809756</v>
      </c>
      <c r="M58" s="103">
        <f t="shared" si="10"/>
        <v>8.2788921532925013</v>
      </c>
      <c r="N58" s="103">
        <f t="shared" si="3"/>
        <v>258.71537979039067</v>
      </c>
    </row>
    <row r="59" spans="1:14">
      <c r="A59" s="102">
        <v>40387</v>
      </c>
      <c r="B59" t="s">
        <v>131</v>
      </c>
      <c r="C59">
        <v>6.359</v>
      </c>
      <c r="D59">
        <v>305.94299999999998</v>
      </c>
      <c r="E59">
        <v>30.44</v>
      </c>
      <c r="F59">
        <v>5944</v>
      </c>
      <c r="G59">
        <v>18.399999999999999</v>
      </c>
      <c r="I59" s="103">
        <f t="shared" si="8"/>
        <v>104.35645111733413</v>
      </c>
      <c r="J59" s="104">
        <f t="shared" si="1"/>
        <v>21.810498283522833</v>
      </c>
      <c r="K59" s="76">
        <f t="shared" si="9"/>
        <v>218.36012200486547</v>
      </c>
      <c r="L59" s="76">
        <f t="shared" si="2"/>
        <v>163.78401314476639</v>
      </c>
      <c r="M59" s="103">
        <f t="shared" si="10"/>
        <v>8.2645459296054931</v>
      </c>
      <c r="N59" s="103">
        <f t="shared" si="3"/>
        <v>258.26706030017164</v>
      </c>
    </row>
    <row r="60" spans="1:14">
      <c r="A60" s="102">
        <v>40387</v>
      </c>
      <c r="B60" t="s">
        <v>132</v>
      </c>
      <c r="C60">
        <v>6.5259999999999998</v>
      </c>
      <c r="D60">
        <v>307.27300000000002</v>
      </c>
      <c r="E60">
        <v>30.39</v>
      </c>
      <c r="F60">
        <v>5947</v>
      </c>
      <c r="G60">
        <v>18.399999999999999</v>
      </c>
      <c r="I60" s="103">
        <f t="shared" si="8"/>
        <v>104.80999739433588</v>
      </c>
      <c r="J60" s="104">
        <f t="shared" si="1"/>
        <v>21.905289455416195</v>
      </c>
      <c r="K60" s="76">
        <f t="shared" si="9"/>
        <v>219.3091425907572</v>
      </c>
      <c r="L60" s="76">
        <f t="shared" si="2"/>
        <v>164.4958390893905</v>
      </c>
      <c r="M60" s="103">
        <f t="shared" si="10"/>
        <v>8.3004646868777989</v>
      </c>
      <c r="N60" s="103">
        <f t="shared" si="3"/>
        <v>259.38952146493119</v>
      </c>
    </row>
    <row r="61" spans="1:14">
      <c r="A61" s="102">
        <v>40387</v>
      </c>
      <c r="B61" t="s">
        <v>133</v>
      </c>
      <c r="C61">
        <v>6.6929999999999996</v>
      </c>
      <c r="D61">
        <v>308.34100000000001</v>
      </c>
      <c r="E61">
        <v>30.35</v>
      </c>
      <c r="F61">
        <v>5948</v>
      </c>
      <c r="G61">
        <v>18.399999999999999</v>
      </c>
      <c r="I61" s="103">
        <f t="shared" si="8"/>
        <v>105.17445149951695</v>
      </c>
      <c r="J61" s="104">
        <f t="shared" si="1"/>
        <v>21.981460363399041</v>
      </c>
      <c r="K61" s="76">
        <f t="shared" si="9"/>
        <v>220.07174271773002</v>
      </c>
      <c r="L61" s="76">
        <f t="shared" si="2"/>
        <v>165.0678378045109</v>
      </c>
      <c r="M61" s="103">
        <f t="shared" si="10"/>
        <v>8.3293277581997192</v>
      </c>
      <c r="N61" s="103">
        <f t="shared" si="3"/>
        <v>260.29149244374122</v>
      </c>
    </row>
    <row r="62" spans="1:14">
      <c r="A62" s="102">
        <v>40387</v>
      </c>
      <c r="B62" t="s">
        <v>134</v>
      </c>
      <c r="C62">
        <v>6.86</v>
      </c>
      <c r="D62">
        <v>301.73200000000003</v>
      </c>
      <c r="E62">
        <v>30.6</v>
      </c>
      <c r="F62">
        <v>5941</v>
      </c>
      <c r="G62">
        <v>18.399999999999999</v>
      </c>
      <c r="I62" s="103">
        <f t="shared" si="8"/>
        <v>102.92003268647971</v>
      </c>
      <c r="J62" s="104">
        <f t="shared" si="1"/>
        <v>21.510286831474261</v>
      </c>
      <c r="K62" s="76">
        <f t="shared" si="9"/>
        <v>215.35449561135439</v>
      </c>
      <c r="L62" s="76">
        <f t="shared" si="2"/>
        <v>161.52960172466237</v>
      </c>
      <c r="M62" s="103">
        <f t="shared" si="10"/>
        <v>8.1507882656678774</v>
      </c>
      <c r="N62" s="103">
        <f t="shared" si="3"/>
        <v>254.71213330212117</v>
      </c>
    </row>
    <row r="63" spans="1:14">
      <c r="A63" s="102">
        <v>40387</v>
      </c>
      <c r="B63" t="s">
        <v>135</v>
      </c>
      <c r="C63">
        <v>7.0270000000000001</v>
      </c>
      <c r="D63">
        <v>305.94299999999998</v>
      </c>
      <c r="E63">
        <v>30.44</v>
      </c>
      <c r="F63">
        <v>5949</v>
      </c>
      <c r="G63">
        <v>18.399999999999999</v>
      </c>
      <c r="I63" s="103">
        <f t="shared" si="8"/>
        <v>104.35645111733413</v>
      </c>
      <c r="J63" s="104">
        <f t="shared" si="1"/>
        <v>21.810498283522833</v>
      </c>
      <c r="K63" s="76">
        <f t="shared" si="9"/>
        <v>218.36012200486547</v>
      </c>
      <c r="L63" s="76">
        <f t="shared" si="2"/>
        <v>163.78401314476639</v>
      </c>
      <c r="M63" s="103">
        <f t="shared" si="10"/>
        <v>8.2645459296054931</v>
      </c>
      <c r="N63" s="103">
        <f t="shared" si="3"/>
        <v>258.26706030017164</v>
      </c>
    </row>
    <row r="64" spans="1:14">
      <c r="A64" s="102">
        <v>40387</v>
      </c>
      <c r="B64" t="s">
        <v>136</v>
      </c>
      <c r="C64">
        <v>7.194</v>
      </c>
      <c r="D64">
        <v>310.221</v>
      </c>
      <c r="E64">
        <v>30.28</v>
      </c>
      <c r="F64">
        <v>5936</v>
      </c>
      <c r="G64">
        <v>18.399999999999999</v>
      </c>
      <c r="I64" s="103">
        <f t="shared" si="8"/>
        <v>105.81572915849529</v>
      </c>
      <c r="J64" s="104">
        <f t="shared" si="1"/>
        <v>22.115487394125513</v>
      </c>
      <c r="K64" s="76">
        <f t="shared" si="9"/>
        <v>221.41358087295876</v>
      </c>
      <c r="L64" s="76">
        <f t="shared" si="2"/>
        <v>166.07430197038656</v>
      </c>
      <c r="M64" s="103">
        <f t="shared" si="10"/>
        <v>8.3801139684388684</v>
      </c>
      <c r="N64" s="103">
        <f t="shared" si="3"/>
        <v>261.87856151371466</v>
      </c>
    </row>
    <row r="65" spans="1:14">
      <c r="A65" s="102">
        <v>40387</v>
      </c>
      <c r="B65" t="s">
        <v>137</v>
      </c>
      <c r="C65">
        <v>7.36</v>
      </c>
      <c r="D65">
        <v>305.14800000000002</v>
      </c>
      <c r="E65">
        <v>30.47</v>
      </c>
      <c r="F65">
        <v>5948</v>
      </c>
      <c r="G65">
        <v>18.399999999999999</v>
      </c>
      <c r="I65" s="103">
        <f t="shared" si="8"/>
        <v>104.08539578683774</v>
      </c>
      <c r="J65" s="104">
        <f t="shared" si="1"/>
        <v>21.753847719449087</v>
      </c>
      <c r="K65" s="76">
        <f t="shared" si="9"/>
        <v>217.79295366593152</v>
      </c>
      <c r="L65" s="76">
        <f t="shared" si="2"/>
        <v>163.35860073051072</v>
      </c>
      <c r="M65" s="103">
        <f t="shared" si="10"/>
        <v>8.2430796071657539</v>
      </c>
      <c r="N65" s="103">
        <f t="shared" si="3"/>
        <v>257.59623772392979</v>
      </c>
    </row>
    <row r="66" spans="1:14">
      <c r="A66" s="102">
        <v>40387</v>
      </c>
      <c r="B66" t="s">
        <v>138</v>
      </c>
      <c r="C66">
        <v>7.5270000000000001</v>
      </c>
      <c r="D66">
        <v>307.27300000000002</v>
      </c>
      <c r="E66">
        <v>30.39</v>
      </c>
      <c r="F66">
        <v>5956</v>
      </c>
      <c r="G66">
        <v>18.399999999999999</v>
      </c>
      <c r="I66" s="103">
        <f t="shared" si="8"/>
        <v>104.80999739433588</v>
      </c>
      <c r="J66" s="104">
        <f t="shared" si="1"/>
        <v>21.905289455416195</v>
      </c>
      <c r="K66" s="76">
        <f t="shared" si="9"/>
        <v>219.3091425907572</v>
      </c>
      <c r="L66" s="76">
        <f t="shared" si="2"/>
        <v>164.4958390893905</v>
      </c>
      <c r="M66" s="103">
        <f t="shared" si="10"/>
        <v>8.3004646868777989</v>
      </c>
      <c r="N66" s="103">
        <f t="shared" si="3"/>
        <v>259.38952146493119</v>
      </c>
    </row>
    <row r="67" spans="1:14">
      <c r="A67" s="102">
        <v>40387</v>
      </c>
      <c r="B67" t="s">
        <v>139</v>
      </c>
      <c r="C67">
        <v>7.694</v>
      </c>
      <c r="D67">
        <v>304.35599999999999</v>
      </c>
      <c r="E67">
        <v>30.5</v>
      </c>
      <c r="F67">
        <v>5938</v>
      </c>
      <c r="G67">
        <v>18.399999999999999</v>
      </c>
      <c r="I67" s="103">
        <f t="shared" si="8"/>
        <v>103.81514094098448</v>
      </c>
      <c r="J67" s="104">
        <f t="shared" si="1"/>
        <v>21.697364456665756</v>
      </c>
      <c r="K67" s="76">
        <f t="shared" si="9"/>
        <v>217.22746029699189</v>
      </c>
      <c r="L67" s="76">
        <f t="shared" si="2"/>
        <v>162.93444465053921</v>
      </c>
      <c r="M67" s="103">
        <f t="shared" si="10"/>
        <v>8.2216766793894767</v>
      </c>
      <c r="N67" s="103">
        <f t="shared" si="3"/>
        <v>256.92739623092115</v>
      </c>
    </row>
    <row r="68" spans="1:14">
      <c r="A68" s="102">
        <v>40387</v>
      </c>
      <c r="B68" t="s">
        <v>140</v>
      </c>
      <c r="C68">
        <v>7.8609999999999998</v>
      </c>
      <c r="D68">
        <v>308.34100000000001</v>
      </c>
      <c r="E68">
        <v>30.35</v>
      </c>
      <c r="F68">
        <v>5946</v>
      </c>
      <c r="G68">
        <v>18.399999999999999</v>
      </c>
      <c r="I68" s="103">
        <f t="shared" si="8"/>
        <v>105.17445149951695</v>
      </c>
      <c r="J68" s="104">
        <f t="shared" si="1"/>
        <v>21.981460363399041</v>
      </c>
      <c r="K68" s="76">
        <f t="shared" si="9"/>
        <v>220.07174271773002</v>
      </c>
      <c r="L68" s="76">
        <f t="shared" si="2"/>
        <v>165.0678378045109</v>
      </c>
      <c r="M68" s="103">
        <f t="shared" si="10"/>
        <v>8.3293277581997192</v>
      </c>
      <c r="N68" s="103">
        <f t="shared" si="3"/>
        <v>260.29149244374122</v>
      </c>
    </row>
    <row r="69" spans="1:14">
      <c r="A69" s="102">
        <v>40387</v>
      </c>
      <c r="B69" t="s">
        <v>141</v>
      </c>
      <c r="C69">
        <v>8.0280000000000005</v>
      </c>
      <c r="D69">
        <v>304.88400000000001</v>
      </c>
      <c r="E69">
        <v>30.48</v>
      </c>
      <c r="F69">
        <v>5952</v>
      </c>
      <c r="G69">
        <v>18.399999999999999</v>
      </c>
      <c r="I69" s="103">
        <f t="shared" si="8"/>
        <v>103.9952220501976</v>
      </c>
      <c r="J69" s="104">
        <f t="shared" si="1"/>
        <v>21.7350014084913</v>
      </c>
      <c r="K69" s="76">
        <f t="shared" si="9"/>
        <v>217.60427009224199</v>
      </c>
      <c r="L69" s="76">
        <f t="shared" si="2"/>
        <v>163.21707602064325</v>
      </c>
      <c r="M69" s="103">
        <f t="shared" si="10"/>
        <v>8.235938266308267</v>
      </c>
      <c r="N69" s="103">
        <f t="shared" si="3"/>
        <v>257.37307082213334</v>
      </c>
    </row>
    <row r="70" spans="1:14">
      <c r="A70" s="102">
        <v>40387</v>
      </c>
      <c r="B70" t="s">
        <v>142</v>
      </c>
      <c r="C70">
        <v>8.1950000000000003</v>
      </c>
      <c r="D70">
        <v>306.47399999999999</v>
      </c>
      <c r="E70">
        <v>30.42</v>
      </c>
      <c r="F70">
        <v>5950</v>
      </c>
      <c r="G70">
        <v>18.399999999999999</v>
      </c>
      <c r="I70" s="103">
        <f t="shared" si="8"/>
        <v>104.53760093532334</v>
      </c>
      <c r="J70" s="104">
        <f t="shared" si="1"/>
        <v>21.848358595482576</v>
      </c>
      <c r="K70" s="76">
        <f t="shared" si="9"/>
        <v>218.73916801432404</v>
      </c>
      <c r="L70" s="76">
        <f t="shared" si="2"/>
        <v>164.06832181809756</v>
      </c>
      <c r="M70" s="103">
        <f t="shared" si="10"/>
        <v>8.2788921532925013</v>
      </c>
      <c r="N70" s="103">
        <f t="shared" si="3"/>
        <v>258.71537979039067</v>
      </c>
    </row>
    <row r="71" spans="1:14">
      <c r="A71" s="102">
        <v>40387</v>
      </c>
      <c r="B71" t="s">
        <v>143</v>
      </c>
      <c r="C71">
        <v>8.3620000000000001</v>
      </c>
      <c r="D71">
        <v>307.00599999999997</v>
      </c>
      <c r="E71">
        <v>30.4</v>
      </c>
      <c r="F71">
        <v>5947</v>
      </c>
      <c r="G71">
        <v>18.399999999999999</v>
      </c>
      <c r="I71" s="103">
        <f t="shared" si="8"/>
        <v>104.71910885428365</v>
      </c>
      <c r="J71" s="104">
        <f t="shared" si="1"/>
        <v>21.886293750545281</v>
      </c>
      <c r="K71" s="76">
        <f t="shared" si="9"/>
        <v>219.11896333032664</v>
      </c>
      <c r="L71" s="76">
        <f t="shared" si="2"/>
        <v>164.35319251910909</v>
      </c>
      <c r="M71" s="103">
        <f t="shared" si="10"/>
        <v>8.2932667369121376</v>
      </c>
      <c r="N71" s="103">
        <f t="shared" si="3"/>
        <v>259.16458552850429</v>
      </c>
    </row>
    <row r="72" spans="1:14">
      <c r="A72" s="102">
        <v>40387</v>
      </c>
      <c r="B72" t="s">
        <v>144</v>
      </c>
      <c r="C72">
        <v>8.5289999999999999</v>
      </c>
      <c r="D72">
        <v>307.00599999999997</v>
      </c>
      <c r="E72">
        <v>30.4</v>
      </c>
      <c r="F72">
        <v>5953</v>
      </c>
      <c r="G72">
        <v>18.399999999999999</v>
      </c>
      <c r="I72" s="103">
        <f t="shared" si="8"/>
        <v>104.71910885428365</v>
      </c>
      <c r="J72" s="104">
        <f t="shared" si="1"/>
        <v>21.886293750545281</v>
      </c>
      <c r="K72" s="76">
        <f t="shared" si="9"/>
        <v>219.11896333032664</v>
      </c>
      <c r="L72" s="76">
        <f t="shared" si="2"/>
        <v>164.35319251910909</v>
      </c>
      <c r="M72" s="103">
        <f t="shared" si="10"/>
        <v>8.2932667369121376</v>
      </c>
      <c r="N72" s="103">
        <f t="shared" si="3"/>
        <v>259.16458552850429</v>
      </c>
    </row>
    <row r="73" spans="1:14">
      <c r="A73" s="102">
        <v>40387</v>
      </c>
      <c r="B73" t="s">
        <v>145</v>
      </c>
      <c r="C73">
        <v>8.6959999999999997</v>
      </c>
      <c r="D73">
        <v>305.94299999999998</v>
      </c>
      <c r="E73">
        <v>30.44</v>
      </c>
      <c r="F73">
        <v>5952</v>
      </c>
      <c r="G73">
        <v>18.399999999999999</v>
      </c>
      <c r="I73" s="103">
        <f t="shared" si="8"/>
        <v>104.35645111733413</v>
      </c>
      <c r="J73" s="104">
        <f t="shared" si="1"/>
        <v>21.810498283522833</v>
      </c>
      <c r="K73" s="76">
        <f t="shared" si="9"/>
        <v>218.36012200486547</v>
      </c>
      <c r="L73" s="76">
        <f t="shared" si="2"/>
        <v>163.78401314476639</v>
      </c>
      <c r="M73" s="103">
        <f t="shared" si="10"/>
        <v>8.2645459296054931</v>
      </c>
      <c r="N73" s="103">
        <f t="shared" si="3"/>
        <v>258.26706030017164</v>
      </c>
    </row>
    <row r="74" spans="1:14">
      <c r="A74" s="102">
        <v>40387</v>
      </c>
      <c r="B74" t="s">
        <v>146</v>
      </c>
      <c r="C74">
        <v>8.8460000000000001</v>
      </c>
      <c r="D74">
        <v>304.09199999999998</v>
      </c>
      <c r="E74">
        <v>30.51</v>
      </c>
      <c r="F74">
        <v>5940</v>
      </c>
      <c r="G74">
        <v>18.399999999999999</v>
      </c>
      <c r="I74" s="103">
        <f t="shared" si="8"/>
        <v>103.72523333694463</v>
      </c>
      <c r="J74" s="104">
        <f t="shared" si="1"/>
        <v>21.678573767421426</v>
      </c>
      <c r="K74" s="76">
        <f t="shared" si="9"/>
        <v>217.03933359109962</v>
      </c>
      <c r="L74" s="76">
        <f t="shared" si="2"/>
        <v>162.79333762702299</v>
      </c>
      <c r="M74" s="103">
        <f t="shared" si="10"/>
        <v>8.2145564149970749</v>
      </c>
      <c r="N74" s="103">
        <f t="shared" si="3"/>
        <v>256.70488796865857</v>
      </c>
    </row>
    <row r="75" spans="1:14">
      <c r="A75" s="102">
        <v>40387</v>
      </c>
      <c r="B75" t="s">
        <v>147</v>
      </c>
      <c r="C75">
        <v>9.0129999999999999</v>
      </c>
      <c r="D75">
        <v>308.07400000000001</v>
      </c>
      <c r="E75">
        <v>30.36</v>
      </c>
      <c r="F75">
        <v>5946</v>
      </c>
      <c r="G75">
        <v>18.399999999999999</v>
      </c>
      <c r="I75" s="103">
        <f t="shared" si="8"/>
        <v>105.08320274599133</v>
      </c>
      <c r="J75" s="104">
        <f t="shared" si="1"/>
        <v>21.962389373912188</v>
      </c>
      <c r="K75" s="76">
        <f t="shared" si="9"/>
        <v>219.88080973046078</v>
      </c>
      <c r="L75" s="76">
        <f t="shared" si="2"/>
        <v>164.9246258910463</v>
      </c>
      <c r="M75" s="103">
        <f t="shared" si="10"/>
        <v>8.3221012810010659</v>
      </c>
      <c r="N75" s="103">
        <f t="shared" si="3"/>
        <v>260.06566503128329</v>
      </c>
    </row>
    <row r="76" spans="1:14">
      <c r="A76" s="102">
        <v>40387</v>
      </c>
      <c r="B76" t="s">
        <v>148</v>
      </c>
      <c r="C76">
        <v>9.18</v>
      </c>
      <c r="D76">
        <v>305.94299999999998</v>
      </c>
      <c r="E76">
        <v>30.44</v>
      </c>
      <c r="F76">
        <v>5931</v>
      </c>
      <c r="G76">
        <v>18.399999999999999</v>
      </c>
      <c r="I76" s="103">
        <f t="shared" si="8"/>
        <v>104.35645111733413</v>
      </c>
      <c r="J76" s="104">
        <f t="shared" si="1"/>
        <v>21.810498283522833</v>
      </c>
      <c r="K76" s="76">
        <f t="shared" si="9"/>
        <v>218.36012200486547</v>
      </c>
      <c r="L76" s="76">
        <f t="shared" si="2"/>
        <v>163.78401314476639</v>
      </c>
      <c r="M76" s="103">
        <f t="shared" si="10"/>
        <v>8.2645459296054931</v>
      </c>
      <c r="N76" s="103">
        <f t="shared" si="3"/>
        <v>258.26706030017164</v>
      </c>
    </row>
    <row r="77" spans="1:14">
      <c r="A77" s="102">
        <v>40387</v>
      </c>
      <c r="B77" t="s">
        <v>149</v>
      </c>
      <c r="C77">
        <v>9.3469999999999995</v>
      </c>
      <c r="D77">
        <v>308.60899999999998</v>
      </c>
      <c r="E77">
        <v>30.34</v>
      </c>
      <c r="F77">
        <v>5957</v>
      </c>
      <c r="G77">
        <v>18.399999999999999</v>
      </c>
      <c r="I77" s="103">
        <f t="shared" si="8"/>
        <v>105.26579060120784</v>
      </c>
      <c r="J77" s="104">
        <f t="shared" si="1"/>
        <v>22.000550235652437</v>
      </c>
      <c r="K77" s="76">
        <f t="shared" si="9"/>
        <v>220.26286475355522</v>
      </c>
      <c r="L77" s="76">
        <f t="shared" si="2"/>
        <v>165.2111915164453</v>
      </c>
      <c r="M77" s="103">
        <f t="shared" si="10"/>
        <v>8.3365613905531664</v>
      </c>
      <c r="N77" s="103">
        <f t="shared" si="3"/>
        <v>260.51754345478645</v>
      </c>
    </row>
    <row r="78" spans="1:14">
      <c r="A78" s="102">
        <v>40387</v>
      </c>
      <c r="B78" t="s">
        <v>150</v>
      </c>
      <c r="C78">
        <v>9.5139999999999993</v>
      </c>
      <c r="D78">
        <v>304.35599999999999</v>
      </c>
      <c r="E78">
        <v>30.5</v>
      </c>
      <c r="F78">
        <v>5939</v>
      </c>
      <c r="G78">
        <v>18.399999999999999</v>
      </c>
      <c r="I78" s="103">
        <f t="shared" si="8"/>
        <v>103.81514094098448</v>
      </c>
      <c r="J78" s="104">
        <f t="shared" si="1"/>
        <v>21.697364456665756</v>
      </c>
      <c r="K78" s="76">
        <f t="shared" si="9"/>
        <v>217.22746029699189</v>
      </c>
      <c r="L78" s="76">
        <f t="shared" si="2"/>
        <v>162.93444465053921</v>
      </c>
      <c r="M78" s="103">
        <f t="shared" si="10"/>
        <v>8.2216766793894767</v>
      </c>
      <c r="N78" s="103">
        <f t="shared" si="3"/>
        <v>256.92739623092115</v>
      </c>
    </row>
    <row r="79" spans="1:14">
      <c r="A79" s="102">
        <v>40387</v>
      </c>
      <c r="B79" t="s">
        <v>151</v>
      </c>
      <c r="C79">
        <v>9.68</v>
      </c>
      <c r="D79">
        <v>305.14800000000002</v>
      </c>
      <c r="E79">
        <v>30.47</v>
      </c>
      <c r="F79">
        <v>5959</v>
      </c>
      <c r="G79">
        <v>18.399999999999999</v>
      </c>
      <c r="I79" s="103">
        <f t="shared" si="8"/>
        <v>104.08539578683774</v>
      </c>
      <c r="J79" s="104">
        <f t="shared" si="1"/>
        <v>21.753847719449087</v>
      </c>
      <c r="K79" s="76">
        <f t="shared" si="9"/>
        <v>217.79295366593152</v>
      </c>
      <c r="L79" s="76">
        <f t="shared" si="2"/>
        <v>163.35860073051072</v>
      </c>
      <c r="M79" s="103">
        <f t="shared" si="10"/>
        <v>8.2430796071657539</v>
      </c>
      <c r="N79" s="103">
        <f t="shared" si="3"/>
        <v>257.59623772392979</v>
      </c>
    </row>
    <row r="80" spans="1:14">
      <c r="A80" s="102">
        <v>40387</v>
      </c>
      <c r="B80" t="s">
        <v>152</v>
      </c>
      <c r="C80">
        <v>9.8469999999999995</v>
      </c>
      <c r="D80">
        <v>308.99200000000002</v>
      </c>
      <c r="E80">
        <v>30.37</v>
      </c>
      <c r="F80">
        <v>5951</v>
      </c>
      <c r="G80">
        <v>18.3</v>
      </c>
      <c r="I80" s="103">
        <f t="shared" si="8"/>
        <v>105.18265972663428</v>
      </c>
      <c r="J80" s="104">
        <f t="shared" si="1"/>
        <v>21.983175882866561</v>
      </c>
      <c r="K80" s="76">
        <f t="shared" si="9"/>
        <v>220.11813670176636</v>
      </c>
      <c r="L80" s="76">
        <f t="shared" si="2"/>
        <v>165.10263625040605</v>
      </c>
      <c r="M80" s="103">
        <f t="shared" si="10"/>
        <v>8.3457587565742433</v>
      </c>
      <c r="N80" s="103">
        <f t="shared" si="3"/>
        <v>260.8049611429451</v>
      </c>
    </row>
    <row r="81" spans="1:14">
      <c r="A81" s="102">
        <v>40387</v>
      </c>
      <c r="B81" t="s">
        <v>153</v>
      </c>
      <c r="C81">
        <v>10.013999999999999</v>
      </c>
      <c r="D81">
        <v>306.58999999999997</v>
      </c>
      <c r="E81">
        <v>30.46</v>
      </c>
      <c r="F81">
        <v>5950</v>
      </c>
      <c r="G81">
        <v>18.3</v>
      </c>
      <c r="I81" s="103">
        <f t="shared" si="8"/>
        <v>104.36484021171199</v>
      </c>
      <c r="J81" s="104">
        <f t="shared" si="1"/>
        <v>21.812251604247805</v>
      </c>
      <c r="K81" s="76">
        <f t="shared" si="9"/>
        <v>218.40666726135774</v>
      </c>
      <c r="L81" s="76">
        <f t="shared" si="2"/>
        <v>163.81892505464793</v>
      </c>
      <c r="M81" s="103">
        <f t="shared" si="10"/>
        <v>8.2808685513284477</v>
      </c>
      <c r="N81" s="103">
        <f t="shared" si="3"/>
        <v>258.77714222901398</v>
      </c>
    </row>
    <row r="82" spans="1:14">
      <c r="A82" s="102">
        <v>40387</v>
      </c>
      <c r="B82" t="s">
        <v>154</v>
      </c>
      <c r="C82">
        <v>10.180999999999999</v>
      </c>
      <c r="D82">
        <v>304.209</v>
      </c>
      <c r="E82">
        <v>30.55</v>
      </c>
      <c r="F82">
        <v>5958</v>
      </c>
      <c r="G82">
        <v>18.3</v>
      </c>
      <c r="I82" s="103">
        <f t="shared" si="8"/>
        <v>103.55424722997955</v>
      </c>
      <c r="J82" s="104">
        <f t="shared" si="1"/>
        <v>21.642837671065728</v>
      </c>
      <c r="K82" s="76">
        <f t="shared" si="9"/>
        <v>216.71032095079477</v>
      </c>
      <c r="L82" s="76">
        <f t="shared" si="2"/>
        <v>162.54655717045554</v>
      </c>
      <c r="M82" s="103">
        <f t="shared" si="10"/>
        <v>8.2165517381494197</v>
      </c>
      <c r="N82" s="103">
        <f t="shared" si="3"/>
        <v>256.76724181716935</v>
      </c>
    </row>
    <row r="83" spans="1:14">
      <c r="A83" s="102">
        <v>40387</v>
      </c>
      <c r="B83" t="s">
        <v>155</v>
      </c>
      <c r="C83">
        <v>10.348000000000001</v>
      </c>
      <c r="D83">
        <v>306.58999999999997</v>
      </c>
      <c r="E83">
        <v>30.46</v>
      </c>
      <c r="F83">
        <v>5953</v>
      </c>
      <c r="G83">
        <v>18.3</v>
      </c>
      <c r="I83" s="103">
        <f t="shared" si="8"/>
        <v>104.36484021171199</v>
      </c>
      <c r="J83" s="104">
        <f t="shared" si="1"/>
        <v>21.812251604247805</v>
      </c>
      <c r="K83" s="76">
        <f t="shared" si="9"/>
        <v>218.40666726135774</v>
      </c>
      <c r="L83" s="76">
        <f t="shared" si="2"/>
        <v>163.81892505464793</v>
      </c>
      <c r="M83" s="103">
        <f t="shared" si="10"/>
        <v>8.2808685513284477</v>
      </c>
      <c r="N83" s="103">
        <f t="shared" si="3"/>
        <v>258.77714222901398</v>
      </c>
    </row>
    <row r="84" spans="1:14">
      <c r="A84" s="102">
        <v>40387</v>
      </c>
      <c r="B84" t="s">
        <v>156</v>
      </c>
      <c r="C84">
        <v>10.515000000000001</v>
      </c>
      <c r="D84">
        <v>307.12200000000001</v>
      </c>
      <c r="E84">
        <v>30.44</v>
      </c>
      <c r="F84">
        <v>5950</v>
      </c>
      <c r="G84">
        <v>18.3</v>
      </c>
      <c r="I84" s="103">
        <f t="shared" si="8"/>
        <v>104.54595037546108</v>
      </c>
      <c r="J84" s="104">
        <f t="shared" si="1"/>
        <v>21.850103628471359</v>
      </c>
      <c r="K84" s="76">
        <f t="shared" si="9"/>
        <v>218.78568060714883</v>
      </c>
      <c r="L84" s="76">
        <f t="shared" si="2"/>
        <v>164.103209228146</v>
      </c>
      <c r="M84" s="103">
        <f t="shared" si="10"/>
        <v>8.2952388072141776</v>
      </c>
      <c r="N84" s="103">
        <f t="shared" si="3"/>
        <v>259.22621272544308</v>
      </c>
    </row>
    <row r="85" spans="1:14">
      <c r="A85" s="102">
        <v>40387</v>
      </c>
      <c r="B85" t="s">
        <v>157</v>
      </c>
      <c r="C85">
        <v>10.682</v>
      </c>
      <c r="D85">
        <v>305</v>
      </c>
      <c r="E85">
        <v>30.52</v>
      </c>
      <c r="F85">
        <v>5958</v>
      </c>
      <c r="G85">
        <v>18.3</v>
      </c>
      <c r="I85" s="103">
        <f t="shared" si="8"/>
        <v>103.82364717076551</v>
      </c>
      <c r="J85" s="104">
        <f t="shared" ref="J85:J148" si="11">I85*20.9/100</f>
        <v>21.699142258689989</v>
      </c>
      <c r="K85" s="76">
        <f t="shared" si="9"/>
        <v>217.27410031468889</v>
      </c>
      <c r="L85" s="76">
        <f t="shared" ref="L85:L148" si="12">K85/1.33322</f>
        <v>162.96942763736584</v>
      </c>
      <c r="M85" s="103">
        <f t="shared" si="10"/>
        <v>8.2379273804908308</v>
      </c>
      <c r="N85" s="103">
        <f t="shared" ref="N85:N148" si="13">M85*31.25</f>
        <v>257.43523064033849</v>
      </c>
    </row>
    <row r="86" spans="1:14">
      <c r="A86" s="102">
        <v>40387</v>
      </c>
      <c r="B86" t="s">
        <v>158</v>
      </c>
      <c r="C86">
        <v>10.849</v>
      </c>
      <c r="D86">
        <v>307.12200000000001</v>
      </c>
      <c r="E86">
        <v>30.44</v>
      </c>
      <c r="F86">
        <v>5950</v>
      </c>
      <c r="G86">
        <v>18.3</v>
      </c>
      <c r="I86" s="103">
        <f t="shared" si="8"/>
        <v>104.54595037546108</v>
      </c>
      <c r="J86" s="104">
        <f t="shared" si="11"/>
        <v>21.850103628471359</v>
      </c>
      <c r="K86" s="76">
        <f t="shared" si="9"/>
        <v>218.78568060714883</v>
      </c>
      <c r="L86" s="76">
        <f t="shared" si="12"/>
        <v>164.103209228146</v>
      </c>
      <c r="M86" s="103">
        <f t="shared" si="10"/>
        <v>8.2952388072141776</v>
      </c>
      <c r="N86" s="103">
        <f t="shared" si="13"/>
        <v>259.22621272544308</v>
      </c>
    </row>
    <row r="87" spans="1:14">
      <c r="A87" s="102">
        <v>40387</v>
      </c>
      <c r="B87" t="s">
        <v>159</v>
      </c>
      <c r="C87">
        <v>11.016</v>
      </c>
      <c r="D87">
        <v>307.65499999999997</v>
      </c>
      <c r="E87">
        <v>30.42</v>
      </c>
      <c r="F87">
        <v>5952</v>
      </c>
      <c r="G87">
        <v>18.3</v>
      </c>
      <c r="I87" s="103">
        <f t="shared" si="8"/>
        <v>104.72741833353179</v>
      </c>
      <c r="J87" s="104">
        <f t="shared" si="11"/>
        <v>21.888030431708145</v>
      </c>
      <c r="K87" s="76">
        <f t="shared" si="9"/>
        <v>219.16544271722867</v>
      </c>
      <c r="L87" s="76">
        <f t="shared" si="12"/>
        <v>164.38805502259842</v>
      </c>
      <c r="M87" s="103">
        <f t="shared" si="10"/>
        <v>8.3096374524285359</v>
      </c>
      <c r="N87" s="103">
        <f t="shared" si="13"/>
        <v>259.67617038839177</v>
      </c>
    </row>
    <row r="88" spans="1:14">
      <c r="A88" s="102">
        <v>40387</v>
      </c>
      <c r="B88" t="s">
        <v>160</v>
      </c>
      <c r="C88">
        <v>11.183</v>
      </c>
      <c r="D88">
        <v>310.33600000000001</v>
      </c>
      <c r="E88">
        <v>30.32</v>
      </c>
      <c r="F88">
        <v>5960</v>
      </c>
      <c r="G88">
        <v>18.3</v>
      </c>
      <c r="I88" s="103">
        <f t="shared" si="8"/>
        <v>105.64015788833007</v>
      </c>
      <c r="J88" s="104">
        <f t="shared" si="11"/>
        <v>22.078792998660983</v>
      </c>
      <c r="K88" s="76">
        <f t="shared" si="9"/>
        <v>221.07555347710451</v>
      </c>
      <c r="L88" s="76">
        <f t="shared" si="12"/>
        <v>165.82075987241754</v>
      </c>
      <c r="M88" s="103">
        <f t="shared" si="10"/>
        <v>8.3820591248955285</v>
      </c>
      <c r="N88" s="103">
        <f t="shared" si="13"/>
        <v>261.93934765298525</v>
      </c>
    </row>
    <row r="89" spans="1:14">
      <c r="A89" s="102">
        <v>40387</v>
      </c>
      <c r="B89" t="s">
        <v>161</v>
      </c>
      <c r="C89">
        <v>11.349</v>
      </c>
      <c r="D89">
        <v>305.41300000000001</v>
      </c>
      <c r="E89">
        <v>30.46</v>
      </c>
      <c r="F89">
        <v>5958</v>
      </c>
      <c r="G89">
        <v>18.399999999999999</v>
      </c>
      <c r="I89" s="103">
        <f t="shared" si="8"/>
        <v>104.17565846610027</v>
      </c>
      <c r="J89" s="104">
        <f t="shared" si="11"/>
        <v>21.772712619414957</v>
      </c>
      <c r="K89" s="76">
        <f t="shared" si="9"/>
        <v>217.98182334715599</v>
      </c>
      <c r="L89" s="76">
        <f t="shared" si="12"/>
        <v>163.50026503289479</v>
      </c>
      <c r="M89" s="103">
        <f t="shared" si="10"/>
        <v>8.2502279918655699</v>
      </c>
      <c r="N89" s="103">
        <f t="shared" si="13"/>
        <v>257.81962474579905</v>
      </c>
    </row>
    <row r="90" spans="1:14">
      <c r="A90" s="102">
        <v>40387</v>
      </c>
      <c r="B90" t="s">
        <v>162</v>
      </c>
      <c r="C90">
        <v>11.516999999999999</v>
      </c>
      <c r="D90">
        <v>308.99200000000002</v>
      </c>
      <c r="E90">
        <v>30.37</v>
      </c>
      <c r="F90">
        <v>5970</v>
      </c>
      <c r="G90">
        <v>18.3</v>
      </c>
      <c r="I90" s="103">
        <f t="shared" si="8"/>
        <v>105.18265972663428</v>
      </c>
      <c r="J90" s="104">
        <f t="shared" si="11"/>
        <v>21.983175882866561</v>
      </c>
      <c r="K90" s="76">
        <f t="shared" si="9"/>
        <v>220.11813670176636</v>
      </c>
      <c r="L90" s="76">
        <f t="shared" si="12"/>
        <v>165.10263625040605</v>
      </c>
      <c r="M90" s="103">
        <f t="shared" si="10"/>
        <v>8.3457587565742433</v>
      </c>
      <c r="N90" s="103">
        <f t="shared" si="13"/>
        <v>260.8049611429451</v>
      </c>
    </row>
    <row r="91" spans="1:14">
      <c r="A91" s="102">
        <v>40387</v>
      </c>
      <c r="B91" t="s">
        <v>163</v>
      </c>
      <c r="C91">
        <v>11.683</v>
      </c>
      <c r="D91">
        <v>303.303</v>
      </c>
      <c r="E91">
        <v>30.54</v>
      </c>
      <c r="F91">
        <v>5959</v>
      </c>
      <c r="G91">
        <v>18.399999999999999</v>
      </c>
      <c r="I91" s="103">
        <f t="shared" si="8"/>
        <v>103.45604094192056</v>
      </c>
      <c r="J91" s="104">
        <f t="shared" si="11"/>
        <v>21.622312556861399</v>
      </c>
      <c r="K91" s="76">
        <f t="shared" si="9"/>
        <v>216.47606334195953</v>
      </c>
      <c r="L91" s="76">
        <f t="shared" si="12"/>
        <v>162.37084902863708</v>
      </c>
      <c r="M91" s="103">
        <f t="shared" si="10"/>
        <v>8.1932376283887098</v>
      </c>
      <c r="N91" s="103">
        <f t="shared" si="13"/>
        <v>256.03867588714718</v>
      </c>
    </row>
    <row r="92" spans="1:14">
      <c r="A92" s="102">
        <v>40387</v>
      </c>
      <c r="B92" t="s">
        <v>164</v>
      </c>
      <c r="C92">
        <v>11.85</v>
      </c>
      <c r="D92">
        <v>304.62</v>
      </c>
      <c r="E92">
        <v>30.49</v>
      </c>
      <c r="F92">
        <v>5963</v>
      </c>
      <c r="G92">
        <v>18.399999999999999</v>
      </c>
      <c r="I92" s="103">
        <f t="shared" si="8"/>
        <v>103.90513714018644</v>
      </c>
      <c r="J92" s="104">
        <f t="shared" si="11"/>
        <v>21.716173662298967</v>
      </c>
      <c r="K92" s="76">
        <f t="shared" si="9"/>
        <v>217.4157723833776</v>
      </c>
      <c r="L92" s="76">
        <f t="shared" si="12"/>
        <v>163.07569072124448</v>
      </c>
      <c r="M92" s="103">
        <f t="shared" si="10"/>
        <v>8.2288039601069691</v>
      </c>
      <c r="N92" s="103">
        <f t="shared" si="13"/>
        <v>257.15012375334277</v>
      </c>
    </row>
    <row r="93" spans="1:14">
      <c r="A93" s="102">
        <v>40387</v>
      </c>
      <c r="B93" t="s">
        <v>165</v>
      </c>
      <c r="C93">
        <v>12.016999999999999</v>
      </c>
      <c r="D93">
        <v>304.09199999999998</v>
      </c>
      <c r="E93">
        <v>30.51</v>
      </c>
      <c r="F93">
        <v>5962</v>
      </c>
      <c r="G93">
        <v>18.399999999999999</v>
      </c>
      <c r="I93" s="103">
        <f t="shared" si="8"/>
        <v>103.72523333694463</v>
      </c>
      <c r="J93" s="104">
        <f t="shared" si="11"/>
        <v>21.678573767421426</v>
      </c>
      <c r="K93" s="76">
        <f t="shared" si="9"/>
        <v>217.03933359109962</v>
      </c>
      <c r="L93" s="76">
        <f t="shared" si="12"/>
        <v>162.79333762702299</v>
      </c>
      <c r="M93" s="103">
        <f t="shared" si="10"/>
        <v>8.2145564149970749</v>
      </c>
      <c r="N93" s="103">
        <f t="shared" si="13"/>
        <v>256.70488796865857</v>
      </c>
    </row>
    <row r="94" spans="1:14">
      <c r="A94" s="102">
        <v>40387</v>
      </c>
      <c r="B94" t="s">
        <v>166</v>
      </c>
      <c r="C94">
        <v>12.183999999999999</v>
      </c>
      <c r="D94">
        <v>306.20800000000003</v>
      </c>
      <c r="E94">
        <v>30.43</v>
      </c>
      <c r="F94">
        <v>5963</v>
      </c>
      <c r="G94">
        <v>18.399999999999999</v>
      </c>
      <c r="I94" s="103">
        <f t="shared" si="8"/>
        <v>104.44698132216129</v>
      </c>
      <c r="J94" s="104">
        <f t="shared" si="11"/>
        <v>21.829419096331709</v>
      </c>
      <c r="K94" s="76">
        <f t="shared" si="9"/>
        <v>218.54955146858842</v>
      </c>
      <c r="L94" s="76">
        <f t="shared" si="12"/>
        <v>163.92609731971348</v>
      </c>
      <c r="M94" s="103">
        <f t="shared" si="10"/>
        <v>8.2717155010866996</v>
      </c>
      <c r="N94" s="103">
        <f t="shared" si="13"/>
        <v>258.49110940895935</v>
      </c>
    </row>
    <row r="95" spans="1:14">
      <c r="A95" s="102">
        <v>40387</v>
      </c>
      <c r="B95" t="s">
        <v>167</v>
      </c>
      <c r="C95">
        <v>12.351000000000001</v>
      </c>
      <c r="D95">
        <v>303.56599999999997</v>
      </c>
      <c r="E95">
        <v>30.53</v>
      </c>
      <c r="F95">
        <v>5959</v>
      </c>
      <c r="G95">
        <v>18.399999999999999</v>
      </c>
      <c r="I95" s="103">
        <f t="shared" si="8"/>
        <v>103.54568345262801</v>
      </c>
      <c r="J95" s="104">
        <f t="shared" si="11"/>
        <v>21.641047841599253</v>
      </c>
      <c r="K95" s="76">
        <f t="shared" si="9"/>
        <v>216.66363535466525</v>
      </c>
      <c r="L95" s="76">
        <f t="shared" si="12"/>
        <v>162.51153999689865</v>
      </c>
      <c r="M95" s="103">
        <f t="shared" si="10"/>
        <v>8.2003368986212113</v>
      </c>
      <c r="N95" s="103">
        <f t="shared" si="13"/>
        <v>256.26052808191287</v>
      </c>
    </row>
    <row r="96" spans="1:14">
      <c r="A96" s="102">
        <v>40387</v>
      </c>
      <c r="B96" t="s">
        <v>168</v>
      </c>
      <c r="C96">
        <v>12.518000000000001</v>
      </c>
      <c r="D96">
        <v>304.35599999999999</v>
      </c>
      <c r="E96">
        <v>30.5</v>
      </c>
      <c r="F96">
        <v>5967</v>
      </c>
      <c r="G96">
        <v>18.399999999999999</v>
      </c>
      <c r="I96" s="103">
        <f t="shared" si="8"/>
        <v>103.81514094098448</v>
      </c>
      <c r="J96" s="104">
        <f t="shared" si="11"/>
        <v>21.697364456665756</v>
      </c>
      <c r="K96" s="76">
        <f t="shared" si="9"/>
        <v>217.22746029699189</v>
      </c>
      <c r="L96" s="76">
        <f t="shared" si="12"/>
        <v>162.93444465053921</v>
      </c>
      <c r="M96" s="103">
        <f t="shared" si="10"/>
        <v>8.2216766793894767</v>
      </c>
      <c r="N96" s="103">
        <f t="shared" si="13"/>
        <v>256.92739623092115</v>
      </c>
    </row>
    <row r="97" spans="1:14">
      <c r="A97" s="102">
        <v>40387</v>
      </c>
      <c r="B97" t="s">
        <v>169</v>
      </c>
      <c r="C97">
        <v>12.685</v>
      </c>
      <c r="D97">
        <v>304.88400000000001</v>
      </c>
      <c r="E97">
        <v>30.48</v>
      </c>
      <c r="F97">
        <v>5950</v>
      </c>
      <c r="G97">
        <v>18.399999999999999</v>
      </c>
      <c r="I97" s="103">
        <f t="shared" si="8"/>
        <v>103.9952220501976</v>
      </c>
      <c r="J97" s="104">
        <f t="shared" si="11"/>
        <v>21.7350014084913</v>
      </c>
      <c r="K97" s="76">
        <f t="shared" si="9"/>
        <v>217.60427009224199</v>
      </c>
      <c r="L97" s="76">
        <f t="shared" si="12"/>
        <v>163.21707602064325</v>
      </c>
      <c r="M97" s="103">
        <f t="shared" si="10"/>
        <v>8.235938266308267</v>
      </c>
      <c r="N97" s="103">
        <f t="shared" si="13"/>
        <v>257.37307082213334</v>
      </c>
    </row>
    <row r="98" spans="1:14">
      <c r="A98" s="102">
        <v>40387</v>
      </c>
      <c r="B98" t="s">
        <v>170</v>
      </c>
      <c r="C98">
        <v>12.852</v>
      </c>
      <c r="D98">
        <v>305.41300000000001</v>
      </c>
      <c r="E98">
        <v>30.46</v>
      </c>
      <c r="F98">
        <v>5965</v>
      </c>
      <c r="G98">
        <v>18.399999999999999</v>
      </c>
      <c r="I98" s="103">
        <f t="shared" si="8"/>
        <v>104.17565846610027</v>
      </c>
      <c r="J98" s="104">
        <f t="shared" si="11"/>
        <v>21.772712619414957</v>
      </c>
      <c r="K98" s="76">
        <f t="shared" si="9"/>
        <v>217.98182334715599</v>
      </c>
      <c r="L98" s="76">
        <f t="shared" si="12"/>
        <v>163.50026503289479</v>
      </c>
      <c r="M98" s="103">
        <f t="shared" si="10"/>
        <v>8.2502279918655699</v>
      </c>
      <c r="N98" s="103">
        <f t="shared" si="13"/>
        <v>257.81962474579905</v>
      </c>
    </row>
    <row r="99" spans="1:14">
      <c r="A99" s="102">
        <v>40387</v>
      </c>
      <c r="B99" t="s">
        <v>171</v>
      </c>
      <c r="C99">
        <v>13.019</v>
      </c>
      <c r="D99">
        <v>305.41300000000001</v>
      </c>
      <c r="E99">
        <v>30.46</v>
      </c>
      <c r="F99">
        <v>5954</v>
      </c>
      <c r="G99">
        <v>18.399999999999999</v>
      </c>
      <c r="I99" s="103">
        <f t="shared" si="8"/>
        <v>104.17565846610027</v>
      </c>
      <c r="J99" s="104">
        <f t="shared" si="11"/>
        <v>21.772712619414957</v>
      </c>
      <c r="K99" s="76">
        <f t="shared" si="9"/>
        <v>217.98182334715599</v>
      </c>
      <c r="L99" s="76">
        <f t="shared" si="12"/>
        <v>163.50026503289479</v>
      </c>
      <c r="M99" s="103">
        <f t="shared" si="10"/>
        <v>8.2502279918655699</v>
      </c>
      <c r="N99" s="103">
        <f t="shared" si="13"/>
        <v>257.81962474579905</v>
      </c>
    </row>
    <row r="100" spans="1:14">
      <c r="A100" s="102">
        <v>40387</v>
      </c>
      <c r="B100" t="s">
        <v>172</v>
      </c>
      <c r="C100">
        <v>13.186</v>
      </c>
      <c r="D100">
        <v>308.07400000000001</v>
      </c>
      <c r="E100">
        <v>30.36</v>
      </c>
      <c r="F100">
        <v>5954</v>
      </c>
      <c r="G100">
        <v>18.399999999999999</v>
      </c>
      <c r="I100" s="103">
        <f t="shared" si="8"/>
        <v>105.08320274599133</v>
      </c>
      <c r="J100" s="104">
        <f t="shared" si="11"/>
        <v>21.962389373912188</v>
      </c>
      <c r="K100" s="76">
        <f t="shared" si="9"/>
        <v>219.88080973046078</v>
      </c>
      <c r="L100" s="76">
        <f t="shared" si="12"/>
        <v>164.9246258910463</v>
      </c>
      <c r="M100" s="103">
        <f t="shared" si="10"/>
        <v>8.3221012810010659</v>
      </c>
      <c r="N100" s="103">
        <f t="shared" si="13"/>
        <v>260.06566503128329</v>
      </c>
    </row>
    <row r="101" spans="1:14">
      <c r="A101" s="102">
        <v>40387</v>
      </c>
      <c r="B101" t="s">
        <v>173</v>
      </c>
      <c r="C101">
        <v>13.352</v>
      </c>
      <c r="D101">
        <v>305.41300000000001</v>
      </c>
      <c r="E101">
        <v>30.46</v>
      </c>
      <c r="F101">
        <v>5957</v>
      </c>
      <c r="G101">
        <v>18.399999999999999</v>
      </c>
      <c r="I101" s="103">
        <f t="shared" si="8"/>
        <v>104.17565846610027</v>
      </c>
      <c r="J101" s="104">
        <f t="shared" si="11"/>
        <v>21.772712619414957</v>
      </c>
      <c r="K101" s="76">
        <f t="shared" si="9"/>
        <v>217.98182334715599</v>
      </c>
      <c r="L101" s="76">
        <f t="shared" si="12"/>
        <v>163.50026503289479</v>
      </c>
      <c r="M101" s="103">
        <f t="shared" si="10"/>
        <v>8.2502279918655699</v>
      </c>
      <c r="N101" s="103">
        <f t="shared" si="13"/>
        <v>257.81962474579905</v>
      </c>
    </row>
    <row r="102" spans="1:14">
      <c r="A102" s="102">
        <v>40387</v>
      </c>
      <c r="B102" t="s">
        <v>174</v>
      </c>
      <c r="C102">
        <v>13.519</v>
      </c>
      <c r="D102">
        <v>305.14800000000002</v>
      </c>
      <c r="E102">
        <v>30.47</v>
      </c>
      <c r="F102">
        <v>5966</v>
      </c>
      <c r="G102">
        <v>18.399999999999999</v>
      </c>
      <c r="I102" s="103">
        <f t="shared" si="8"/>
        <v>104.08539578683774</v>
      </c>
      <c r="J102" s="104">
        <f t="shared" si="11"/>
        <v>21.753847719449087</v>
      </c>
      <c r="K102" s="76">
        <f t="shared" si="9"/>
        <v>217.79295366593152</v>
      </c>
      <c r="L102" s="76">
        <f t="shared" si="12"/>
        <v>163.35860073051072</v>
      </c>
      <c r="M102" s="103">
        <f t="shared" si="10"/>
        <v>8.2430796071657539</v>
      </c>
      <c r="N102" s="103">
        <f t="shared" si="13"/>
        <v>257.59623772392979</v>
      </c>
    </row>
    <row r="103" spans="1:14">
      <c r="A103" s="102">
        <v>40387</v>
      </c>
      <c r="B103" t="s">
        <v>175</v>
      </c>
      <c r="C103">
        <v>13.686</v>
      </c>
      <c r="D103">
        <v>304.35599999999999</v>
      </c>
      <c r="E103">
        <v>30.5</v>
      </c>
      <c r="F103">
        <v>5961</v>
      </c>
      <c r="G103">
        <v>18.399999999999999</v>
      </c>
      <c r="I103" s="103">
        <f t="shared" si="8"/>
        <v>103.81514094098448</v>
      </c>
      <c r="J103" s="104">
        <f t="shared" si="11"/>
        <v>21.697364456665756</v>
      </c>
      <c r="K103" s="76">
        <f t="shared" si="9"/>
        <v>217.22746029699189</v>
      </c>
      <c r="L103" s="76">
        <f t="shared" si="12"/>
        <v>162.93444465053921</v>
      </c>
      <c r="M103" s="103">
        <f t="shared" si="10"/>
        <v>8.2216766793894767</v>
      </c>
      <c r="N103" s="103">
        <f t="shared" si="13"/>
        <v>256.92739623092115</v>
      </c>
    </row>
    <row r="104" spans="1:14">
      <c r="A104" s="102">
        <v>40387</v>
      </c>
      <c r="B104" t="s">
        <v>176</v>
      </c>
      <c r="C104">
        <v>13.853</v>
      </c>
      <c r="D104">
        <v>304.09199999999998</v>
      </c>
      <c r="E104">
        <v>30.51</v>
      </c>
      <c r="F104">
        <v>5961</v>
      </c>
      <c r="G104">
        <v>18.399999999999999</v>
      </c>
      <c r="I104" s="103">
        <f t="shared" si="8"/>
        <v>103.72523333694463</v>
      </c>
      <c r="J104" s="104">
        <f t="shared" si="11"/>
        <v>21.678573767421426</v>
      </c>
      <c r="K104" s="76">
        <f t="shared" si="9"/>
        <v>217.03933359109962</v>
      </c>
      <c r="L104" s="76">
        <f t="shared" si="12"/>
        <v>162.79333762702299</v>
      </c>
      <c r="M104" s="103">
        <f t="shared" si="10"/>
        <v>8.2145564149970749</v>
      </c>
      <c r="N104" s="103">
        <f t="shared" si="13"/>
        <v>256.70488796865857</v>
      </c>
    </row>
    <row r="105" spans="1:14">
      <c r="A105" s="102">
        <v>40387</v>
      </c>
      <c r="B105" t="s">
        <v>177</v>
      </c>
      <c r="C105">
        <v>14.02</v>
      </c>
      <c r="D105">
        <v>306.20800000000003</v>
      </c>
      <c r="E105">
        <v>30.43</v>
      </c>
      <c r="F105">
        <v>5951</v>
      </c>
      <c r="G105">
        <v>18.399999999999999</v>
      </c>
      <c r="I105" s="103">
        <f t="shared" si="8"/>
        <v>104.44698132216129</v>
      </c>
      <c r="J105" s="104">
        <f t="shared" si="11"/>
        <v>21.829419096331709</v>
      </c>
      <c r="K105" s="76">
        <f t="shared" si="9"/>
        <v>218.54955146858842</v>
      </c>
      <c r="L105" s="76">
        <f t="shared" si="12"/>
        <v>163.92609731971348</v>
      </c>
      <c r="M105" s="103">
        <f t="shared" si="10"/>
        <v>8.2717155010866996</v>
      </c>
      <c r="N105" s="103">
        <f t="shared" si="13"/>
        <v>258.49110940895935</v>
      </c>
    </row>
    <row r="106" spans="1:14">
      <c r="A106" s="102">
        <v>40387</v>
      </c>
      <c r="B106" t="s">
        <v>178</v>
      </c>
      <c r="C106">
        <v>14.186999999999999</v>
      </c>
      <c r="D106">
        <v>305.94299999999998</v>
      </c>
      <c r="E106">
        <v>30.44</v>
      </c>
      <c r="F106">
        <v>5966</v>
      </c>
      <c r="G106">
        <v>18.399999999999999</v>
      </c>
      <c r="I106" s="103">
        <f t="shared" si="8"/>
        <v>104.35645111733413</v>
      </c>
      <c r="J106" s="104">
        <f t="shared" si="11"/>
        <v>21.810498283522833</v>
      </c>
      <c r="K106" s="76">
        <f t="shared" si="9"/>
        <v>218.36012200486547</v>
      </c>
      <c r="L106" s="76">
        <f t="shared" si="12"/>
        <v>163.78401314476639</v>
      </c>
      <c r="M106" s="103">
        <f t="shared" si="10"/>
        <v>8.2645459296054931</v>
      </c>
      <c r="N106" s="103">
        <f t="shared" si="13"/>
        <v>258.26706030017164</v>
      </c>
    </row>
    <row r="107" spans="1:14">
      <c r="A107" s="102">
        <v>40387</v>
      </c>
      <c r="B107" t="s">
        <v>179</v>
      </c>
      <c r="C107">
        <v>14.353999999999999</v>
      </c>
      <c r="D107">
        <v>305.41300000000001</v>
      </c>
      <c r="E107">
        <v>30.46</v>
      </c>
      <c r="F107">
        <v>5963</v>
      </c>
      <c r="G107">
        <v>18.399999999999999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104.17565846610027</v>
      </c>
      <c r="J107" s="104">
        <f t="shared" si="11"/>
        <v>21.772712619414957</v>
      </c>
      <c r="K107" s="76">
        <f>($B$9-EXP(52.57-6690.9/(273.15+G107)-4.681*LN(273.15+G107)))*I107/100*0.2095</f>
        <v>217.98182334715599</v>
      </c>
      <c r="L107" s="76">
        <f t="shared" si="12"/>
        <v>163.50026503289479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8.2502279918655699</v>
      </c>
      <c r="N107" s="103">
        <f t="shared" si="13"/>
        <v>257.81962474579905</v>
      </c>
    </row>
    <row r="108" spans="1:14">
      <c r="A108" s="102">
        <v>40387</v>
      </c>
      <c r="B108" t="s">
        <v>180</v>
      </c>
      <c r="C108">
        <v>14.521000000000001</v>
      </c>
      <c r="D108">
        <v>303.82900000000001</v>
      </c>
      <c r="E108">
        <v>30.52</v>
      </c>
      <c r="F108">
        <v>5965</v>
      </c>
      <c r="G108">
        <v>18.399999999999999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103.63541421259291</v>
      </c>
      <c r="J108" s="104">
        <f t="shared" si="11"/>
        <v>21.659801570431913</v>
      </c>
      <c r="K108" s="76">
        <f>($B$9-EXP(52.57-6690.9/(273.15+G108)-4.681*LN(273.15+G108)))*I108/100*0.2095</f>
        <v>216.851392024078</v>
      </c>
      <c r="L108" s="76">
        <f t="shared" si="12"/>
        <v>162.65236946946339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8.2074431577847644</v>
      </c>
      <c r="N108" s="103">
        <f t="shared" si="13"/>
        <v>256.48259868077389</v>
      </c>
    </row>
    <row r="109" spans="1:14">
      <c r="A109" s="102">
        <v>40387</v>
      </c>
      <c r="B109" t="s">
        <v>181</v>
      </c>
      <c r="C109">
        <v>14.688000000000001</v>
      </c>
      <c r="D109">
        <v>304.88400000000001</v>
      </c>
      <c r="E109">
        <v>30.48</v>
      </c>
      <c r="F109">
        <v>5964</v>
      </c>
      <c r="G109">
        <v>18.399999999999999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103.9952220501976</v>
      </c>
      <c r="J109" s="104">
        <f t="shared" si="11"/>
        <v>21.7350014084913</v>
      </c>
      <c r="K109" s="76">
        <f>($B$9-EXP(52.57-6690.9/(273.15+G109)-4.681*LN(273.15+G109)))*I109/100*0.2095</f>
        <v>217.60427009224199</v>
      </c>
      <c r="L109" s="76">
        <f t="shared" si="12"/>
        <v>163.21707602064325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8.235938266308267</v>
      </c>
      <c r="N109" s="103">
        <f t="shared" si="13"/>
        <v>257.37307082213334</v>
      </c>
    </row>
    <row r="110" spans="1:14">
      <c r="A110" s="102">
        <v>40387</v>
      </c>
      <c r="B110" t="s">
        <v>182</v>
      </c>
      <c r="C110">
        <v>14.855</v>
      </c>
      <c r="D110">
        <v>305.94299999999998</v>
      </c>
      <c r="E110">
        <v>30.44</v>
      </c>
      <c r="F110">
        <v>5964</v>
      </c>
      <c r="G110">
        <v>18.399999999999999</v>
      </c>
      <c r="I110" s="103">
        <f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104.35645111733413</v>
      </c>
      <c r="J110" s="104">
        <f t="shared" si="11"/>
        <v>21.810498283522833</v>
      </c>
      <c r="K110" s="76">
        <f>($B$9-EXP(52.57-6690.9/(273.15+G110)-4.681*LN(273.15+G110)))*I110/100*0.2095</f>
        <v>218.36012200486547</v>
      </c>
      <c r="L110" s="76">
        <f t="shared" si="12"/>
        <v>163.78401314476639</v>
      </c>
      <c r="M110" s="103">
        <f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8.2645459296054931</v>
      </c>
      <c r="N110" s="103">
        <f t="shared" si="13"/>
        <v>258.26706030017164</v>
      </c>
    </row>
    <row r="111" spans="1:14">
      <c r="A111" s="102">
        <v>40387</v>
      </c>
      <c r="B111" t="s">
        <v>183</v>
      </c>
      <c r="C111">
        <v>15.021000000000001</v>
      </c>
      <c r="D111">
        <v>301.767</v>
      </c>
      <c r="E111">
        <v>30.51</v>
      </c>
      <c r="F111">
        <v>5973</v>
      </c>
      <c r="G111">
        <v>18.600000000000001</v>
      </c>
      <c r="I111" s="103">
        <f t="shared" ref="I111:I174" si="14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SQRT((POWER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WER(($H$13+($B$15*(G111-$E$8))),2))*((TAN(E111*PI()/180))/(TAN(($B$7+($B$14*(G111-$E$7)))*PI()/180))-1))))/(2*((TAN(E111*PI()/180))/(TAN(($B$7+($B$14*(G111-$E$7)))*PI()/180))*1/$B$16*POWER(($H$13+($B$15*(G111-$E$8))),2)))</f>
        <v>103.3498862077313</v>
      </c>
      <c r="J111" s="104">
        <f t="shared" si="11"/>
        <v>21.600126217415841</v>
      </c>
      <c r="K111" s="76">
        <f t="shared" ref="K111:K174" si="15">($B$9-EXP(52.57-6690.9/(273.15+G111)-4.681*LN(273.15+G111)))*I111/100*0.2095</f>
        <v>216.19604615822828</v>
      </c>
      <c r="L111" s="76">
        <f t="shared" si="12"/>
        <v>162.1608182882257</v>
      </c>
      <c r="M111" s="103">
        <f t="shared" ref="M111:M174" si="16">(($B$9-EXP(52.57-6690.9/(273.15+G111)-4.681*LN(273.15+G111)))/1013)*I111/100*0.2095*((49-1.335*G111+0.02759*POWER(G111,2)-0.0003235*POWER(G111,3)+0.000001614*POWER(G111,4))
-($J$16*(5.516*10^-1-1.759*10^-2*G111+2.253*10^-4*POWER(G111,2)-2.654*10^-7*POWER(G111,3)+5.363*10^-8*POWER(G111,4))))*32/22.414</f>
        <v>8.1539533231242363</v>
      </c>
      <c r="N111" s="103">
        <f t="shared" si="13"/>
        <v>254.8110413476324</v>
      </c>
    </row>
    <row r="112" spans="1:14">
      <c r="A112" s="102">
        <v>40387</v>
      </c>
      <c r="B112" t="s">
        <v>184</v>
      </c>
      <c r="C112">
        <v>15.188000000000001</v>
      </c>
      <c r="D112">
        <v>302.55200000000002</v>
      </c>
      <c r="E112">
        <v>30.48</v>
      </c>
      <c r="F112">
        <v>5968</v>
      </c>
      <c r="G112">
        <v>18.600000000000001</v>
      </c>
      <c r="I112" s="103">
        <f t="shared" si="14"/>
        <v>103.61893019000649</v>
      </c>
      <c r="J112" s="104">
        <f t="shared" si="11"/>
        <v>21.656356409711357</v>
      </c>
      <c r="K112" s="76">
        <f t="shared" si="15"/>
        <v>216.75885514955746</v>
      </c>
      <c r="L112" s="76">
        <f t="shared" si="12"/>
        <v>162.58296091384577</v>
      </c>
      <c r="M112" s="103">
        <f t="shared" si="16"/>
        <v>8.1751799751684384</v>
      </c>
      <c r="N112" s="103">
        <f t="shared" si="13"/>
        <v>255.4743742240137</v>
      </c>
    </row>
    <row r="113" spans="1:14">
      <c r="A113" s="102">
        <v>40387</v>
      </c>
      <c r="B113" t="s">
        <v>185</v>
      </c>
      <c r="C113">
        <v>15.355</v>
      </c>
      <c r="D113">
        <v>304.13</v>
      </c>
      <c r="E113">
        <v>30.42</v>
      </c>
      <c r="F113">
        <v>5964</v>
      </c>
      <c r="G113">
        <v>18.600000000000001</v>
      </c>
      <c r="I113" s="103">
        <f t="shared" si="14"/>
        <v>104.15941120309027</v>
      </c>
      <c r="J113" s="104">
        <f t="shared" si="11"/>
        <v>21.769316941445865</v>
      </c>
      <c r="K113" s="76">
        <f t="shared" si="15"/>
        <v>217.88947911383974</v>
      </c>
      <c r="L113" s="76">
        <f t="shared" si="12"/>
        <v>163.43100097046229</v>
      </c>
      <c r="M113" s="103">
        <f t="shared" si="16"/>
        <v>8.2178220826194526</v>
      </c>
      <c r="N113" s="103">
        <f t="shared" si="13"/>
        <v>256.80694008185787</v>
      </c>
    </row>
    <row r="114" spans="1:14">
      <c r="A114" s="102">
        <v>40387</v>
      </c>
      <c r="B114" t="s">
        <v>186</v>
      </c>
      <c r="C114">
        <v>15.522</v>
      </c>
      <c r="D114">
        <v>299.16500000000002</v>
      </c>
      <c r="E114">
        <v>30.61</v>
      </c>
      <c r="F114">
        <v>5959</v>
      </c>
      <c r="G114">
        <v>18.600000000000001</v>
      </c>
      <c r="I114" s="103">
        <f t="shared" si="14"/>
        <v>102.45878659482847</v>
      </c>
      <c r="J114" s="104">
        <f t="shared" si="11"/>
        <v>21.41388639831915</v>
      </c>
      <c r="K114" s="76">
        <f t="shared" si="15"/>
        <v>214.33196850791046</v>
      </c>
      <c r="L114" s="76">
        <f t="shared" si="12"/>
        <v>160.7626412054353</v>
      </c>
      <c r="M114" s="103">
        <f t="shared" si="16"/>
        <v>8.0836486046917528</v>
      </c>
      <c r="N114" s="103">
        <f t="shared" si="13"/>
        <v>252.61401889661727</v>
      </c>
    </row>
    <row r="115" spans="1:14">
      <c r="A115" s="102">
        <v>40387</v>
      </c>
      <c r="B115" t="s">
        <v>187</v>
      </c>
      <c r="C115">
        <v>15.689</v>
      </c>
      <c r="D115">
        <v>304.13</v>
      </c>
      <c r="E115">
        <v>30.42</v>
      </c>
      <c r="F115">
        <v>5971</v>
      </c>
      <c r="G115">
        <v>18.600000000000001</v>
      </c>
      <c r="I115" s="103">
        <f t="shared" si="14"/>
        <v>104.15941120309027</v>
      </c>
      <c r="J115" s="104">
        <f t="shared" si="11"/>
        <v>21.769316941445865</v>
      </c>
      <c r="K115" s="76">
        <f t="shared" si="15"/>
        <v>217.88947911383974</v>
      </c>
      <c r="L115" s="76">
        <f t="shared" si="12"/>
        <v>163.43100097046229</v>
      </c>
      <c r="M115" s="103">
        <f t="shared" si="16"/>
        <v>8.2178220826194526</v>
      </c>
      <c r="N115" s="103">
        <f t="shared" si="13"/>
        <v>256.80694008185787</v>
      </c>
    </row>
    <row r="116" spans="1:14">
      <c r="A116" s="102">
        <v>40387</v>
      </c>
      <c r="B116" t="s">
        <v>188</v>
      </c>
      <c r="C116">
        <v>15.856</v>
      </c>
      <c r="D116">
        <v>300.72300000000001</v>
      </c>
      <c r="E116">
        <v>30.55</v>
      </c>
      <c r="F116">
        <v>5980</v>
      </c>
      <c r="G116">
        <v>18.600000000000001</v>
      </c>
      <c r="I116" s="103">
        <f t="shared" si="14"/>
        <v>102.99239473984035</v>
      </c>
      <c r="J116" s="104">
        <f t="shared" si="11"/>
        <v>21.525410500626631</v>
      </c>
      <c r="K116" s="76">
        <f t="shared" si="15"/>
        <v>215.44821522459785</v>
      </c>
      <c r="L116" s="76">
        <f t="shared" si="12"/>
        <v>161.59989740972821</v>
      </c>
      <c r="M116" s="103">
        <f t="shared" si="16"/>
        <v>8.1257484663066979</v>
      </c>
      <c r="N116" s="103">
        <f t="shared" si="13"/>
        <v>253.92963957208431</v>
      </c>
    </row>
    <row r="117" spans="1:14">
      <c r="A117" s="102">
        <v>40387</v>
      </c>
      <c r="B117" t="s">
        <v>189</v>
      </c>
      <c r="C117">
        <v>16.023</v>
      </c>
      <c r="D117">
        <v>302.02800000000002</v>
      </c>
      <c r="E117">
        <v>30.5</v>
      </c>
      <c r="F117">
        <v>5970</v>
      </c>
      <c r="G117">
        <v>18.600000000000001</v>
      </c>
      <c r="I117" s="103">
        <f t="shared" si="14"/>
        <v>103.43947921191626</v>
      </c>
      <c r="J117" s="104">
        <f t="shared" si="11"/>
        <v>21.6188511552905</v>
      </c>
      <c r="K117" s="76">
        <f t="shared" si="15"/>
        <v>216.38346439330297</v>
      </c>
      <c r="L117" s="76">
        <f t="shared" si="12"/>
        <v>162.30139391345986</v>
      </c>
      <c r="M117" s="103">
        <f t="shared" si="16"/>
        <v>8.1610219054034108</v>
      </c>
      <c r="N117" s="103">
        <f t="shared" si="13"/>
        <v>255.03193454385658</v>
      </c>
    </row>
    <row r="118" spans="1:14">
      <c r="A118" s="102">
        <v>40387</v>
      </c>
      <c r="B118" t="s">
        <v>190</v>
      </c>
      <c r="C118">
        <v>16.190000000000001</v>
      </c>
      <c r="D118">
        <v>303.33999999999997</v>
      </c>
      <c r="E118">
        <v>30.45</v>
      </c>
      <c r="F118">
        <v>5959</v>
      </c>
      <c r="G118">
        <v>18.600000000000001</v>
      </c>
      <c r="I118" s="103">
        <f t="shared" si="14"/>
        <v>103.8887708130477</v>
      </c>
      <c r="J118" s="104">
        <f t="shared" si="11"/>
        <v>21.712753099926967</v>
      </c>
      <c r="K118" s="76">
        <f t="shared" si="15"/>
        <v>217.32333062151997</v>
      </c>
      <c r="L118" s="76">
        <f t="shared" si="12"/>
        <v>163.00635350618799</v>
      </c>
      <c r="M118" s="103">
        <f t="shared" si="16"/>
        <v>8.1964694794504105</v>
      </c>
      <c r="N118" s="103">
        <f t="shared" si="13"/>
        <v>256.13967123282532</v>
      </c>
    </row>
    <row r="119" spans="1:14">
      <c r="A119" s="102">
        <v>40387</v>
      </c>
      <c r="B119" t="s">
        <v>191</v>
      </c>
      <c r="C119">
        <v>16.356999999999999</v>
      </c>
      <c r="D119">
        <v>302.02800000000002</v>
      </c>
      <c r="E119">
        <v>30.5</v>
      </c>
      <c r="F119">
        <v>5961</v>
      </c>
      <c r="G119">
        <v>18.600000000000001</v>
      </c>
      <c r="I119" s="103">
        <f t="shared" si="14"/>
        <v>103.43947921191626</v>
      </c>
      <c r="J119" s="104">
        <f t="shared" si="11"/>
        <v>21.6188511552905</v>
      </c>
      <c r="K119" s="76">
        <f t="shared" si="15"/>
        <v>216.38346439330297</v>
      </c>
      <c r="L119" s="76">
        <f t="shared" si="12"/>
        <v>162.30139391345986</v>
      </c>
      <c r="M119" s="103">
        <f t="shared" si="16"/>
        <v>8.1610219054034108</v>
      </c>
      <c r="N119" s="103">
        <f t="shared" si="13"/>
        <v>255.03193454385658</v>
      </c>
    </row>
    <row r="120" spans="1:14">
      <c r="A120" s="102">
        <v>40387</v>
      </c>
      <c r="B120" t="s">
        <v>192</v>
      </c>
      <c r="C120">
        <v>16.524000000000001</v>
      </c>
      <c r="D120">
        <v>300.72300000000001</v>
      </c>
      <c r="E120">
        <v>30.55</v>
      </c>
      <c r="F120">
        <v>5974</v>
      </c>
      <c r="G120">
        <v>18.600000000000001</v>
      </c>
      <c r="I120" s="103">
        <f t="shared" si="14"/>
        <v>102.99239473984035</v>
      </c>
      <c r="J120" s="104">
        <f t="shared" si="11"/>
        <v>21.525410500626631</v>
      </c>
      <c r="K120" s="76">
        <f t="shared" si="15"/>
        <v>215.44821522459785</v>
      </c>
      <c r="L120" s="76">
        <f t="shared" si="12"/>
        <v>161.59989740972821</v>
      </c>
      <c r="M120" s="103">
        <f t="shared" si="16"/>
        <v>8.1257484663066979</v>
      </c>
      <c r="N120" s="103">
        <f t="shared" si="13"/>
        <v>253.92963957208431</v>
      </c>
    </row>
    <row r="121" spans="1:14">
      <c r="A121" s="102">
        <v>40387</v>
      </c>
      <c r="B121" t="s">
        <v>193</v>
      </c>
      <c r="C121">
        <v>16.690000000000001</v>
      </c>
      <c r="D121">
        <v>303.60300000000001</v>
      </c>
      <c r="E121">
        <v>30.44</v>
      </c>
      <c r="F121">
        <v>5970</v>
      </c>
      <c r="G121">
        <v>18.600000000000001</v>
      </c>
      <c r="I121" s="103">
        <f t="shared" si="14"/>
        <v>103.97889525860838</v>
      </c>
      <c r="J121" s="104">
        <f t="shared" si="11"/>
        <v>21.73158910904915</v>
      </c>
      <c r="K121" s="76">
        <f t="shared" si="15"/>
        <v>217.51186057067986</v>
      </c>
      <c r="L121" s="76">
        <f t="shared" si="12"/>
        <v>163.14776298786384</v>
      </c>
      <c r="M121" s="103">
        <f t="shared" si="16"/>
        <v>8.2035799906404971</v>
      </c>
      <c r="N121" s="103">
        <f t="shared" si="13"/>
        <v>256.36187470751554</v>
      </c>
    </row>
    <row r="122" spans="1:14">
      <c r="A122" s="102">
        <v>40387</v>
      </c>
      <c r="B122" t="s">
        <v>194</v>
      </c>
      <c r="C122">
        <v>16.856999999999999</v>
      </c>
      <c r="D122">
        <v>302.44299999999998</v>
      </c>
      <c r="E122">
        <v>30.44</v>
      </c>
      <c r="F122">
        <v>5960</v>
      </c>
      <c r="G122">
        <v>18.7</v>
      </c>
      <c r="I122" s="103">
        <f t="shared" si="14"/>
        <v>103.79083531351348</v>
      </c>
      <c r="J122" s="104">
        <f t="shared" si="11"/>
        <v>21.692284580524316</v>
      </c>
      <c r="K122" s="76">
        <f t="shared" si="15"/>
        <v>217.08915018842006</v>
      </c>
      <c r="L122" s="76">
        <f t="shared" si="12"/>
        <v>162.83070325109139</v>
      </c>
      <c r="M122" s="103">
        <f t="shared" si="16"/>
        <v>8.1733047393206686</v>
      </c>
      <c r="N122" s="103">
        <f t="shared" si="13"/>
        <v>255.4157731037709</v>
      </c>
    </row>
    <row r="123" spans="1:14">
      <c r="A123" s="102">
        <v>40387</v>
      </c>
      <c r="B123" t="s">
        <v>195</v>
      </c>
      <c r="C123">
        <v>17.024000000000001</v>
      </c>
      <c r="D123">
        <v>302.96800000000002</v>
      </c>
      <c r="E123">
        <v>30.42</v>
      </c>
      <c r="F123">
        <v>5971</v>
      </c>
      <c r="G123">
        <v>18.7</v>
      </c>
      <c r="I123" s="103">
        <f t="shared" si="14"/>
        <v>103.97103551903304</v>
      </c>
      <c r="J123" s="104">
        <f t="shared" si="11"/>
        <v>21.729946423477905</v>
      </c>
      <c r="K123" s="76">
        <f t="shared" si="15"/>
        <v>217.46605735331426</v>
      </c>
      <c r="L123" s="76">
        <f t="shared" si="12"/>
        <v>163.11340765463632</v>
      </c>
      <c r="M123" s="103">
        <f t="shared" si="16"/>
        <v>8.1874951173954837</v>
      </c>
      <c r="N123" s="103">
        <f t="shared" si="13"/>
        <v>255.85922241860888</v>
      </c>
    </row>
    <row r="124" spans="1:14">
      <c r="A124" s="102">
        <v>40387</v>
      </c>
      <c r="B124" t="s">
        <v>196</v>
      </c>
      <c r="C124">
        <v>17.190999999999999</v>
      </c>
      <c r="D124">
        <v>299.57299999999998</v>
      </c>
      <c r="E124">
        <v>30.55</v>
      </c>
      <c r="F124">
        <v>5964</v>
      </c>
      <c r="G124">
        <v>18.7</v>
      </c>
      <c r="I124" s="103">
        <f t="shared" si="14"/>
        <v>102.80606026440326</v>
      </c>
      <c r="J124" s="104">
        <f t="shared" si="11"/>
        <v>21.486466595260282</v>
      </c>
      <c r="K124" s="76">
        <f t="shared" si="15"/>
        <v>215.02939242760874</v>
      </c>
      <c r="L124" s="76">
        <f t="shared" si="12"/>
        <v>161.28575360976339</v>
      </c>
      <c r="M124" s="103">
        <f t="shared" si="16"/>
        <v>8.0957558251824917</v>
      </c>
      <c r="N124" s="103">
        <f t="shared" si="13"/>
        <v>252.99236953695288</v>
      </c>
    </row>
    <row r="125" spans="1:14">
      <c r="A125" s="102">
        <v>40387</v>
      </c>
      <c r="B125" t="s">
        <v>197</v>
      </c>
      <c r="C125">
        <v>17.358000000000001</v>
      </c>
      <c r="D125">
        <v>301.65699999999998</v>
      </c>
      <c r="E125">
        <v>30.47</v>
      </c>
      <c r="F125">
        <v>5966</v>
      </c>
      <c r="G125">
        <v>18.7</v>
      </c>
      <c r="I125" s="103">
        <f t="shared" si="14"/>
        <v>103.52120089040355</v>
      </c>
      <c r="J125" s="104">
        <f t="shared" si="11"/>
        <v>21.635930986094341</v>
      </c>
      <c r="K125" s="76">
        <f t="shared" si="15"/>
        <v>216.5251822080327</v>
      </c>
      <c r="L125" s="76">
        <f t="shared" si="12"/>
        <v>162.40769130978586</v>
      </c>
      <c r="M125" s="103">
        <f t="shared" si="16"/>
        <v>8.1520716092313759</v>
      </c>
      <c r="N125" s="103">
        <f t="shared" si="13"/>
        <v>254.7522377884805</v>
      </c>
    </row>
    <row r="126" spans="1:14">
      <c r="A126" s="102">
        <v>40387</v>
      </c>
      <c r="B126" t="s">
        <v>198</v>
      </c>
      <c r="C126">
        <v>17.524999999999999</v>
      </c>
      <c r="D126">
        <v>302.96800000000002</v>
      </c>
      <c r="E126">
        <v>30.42</v>
      </c>
      <c r="F126">
        <v>5973</v>
      </c>
      <c r="G126">
        <v>18.7</v>
      </c>
      <c r="I126" s="103">
        <f t="shared" si="14"/>
        <v>103.97103551903304</v>
      </c>
      <c r="J126" s="104">
        <f t="shared" si="11"/>
        <v>21.729946423477905</v>
      </c>
      <c r="K126" s="76">
        <f t="shared" si="15"/>
        <v>217.46605735331426</v>
      </c>
      <c r="L126" s="76">
        <f t="shared" si="12"/>
        <v>163.11340765463632</v>
      </c>
      <c r="M126" s="103">
        <f t="shared" si="16"/>
        <v>8.1874951173954837</v>
      </c>
      <c r="N126" s="103">
        <f t="shared" si="13"/>
        <v>255.85922241860888</v>
      </c>
    </row>
    <row r="127" spans="1:14">
      <c r="A127" s="102">
        <v>40387</v>
      </c>
      <c r="B127" t="s">
        <v>199</v>
      </c>
      <c r="C127">
        <v>17.692</v>
      </c>
      <c r="D127">
        <v>302.18</v>
      </c>
      <c r="E127">
        <v>30.45</v>
      </c>
      <c r="F127">
        <v>5967</v>
      </c>
      <c r="G127">
        <v>18.7</v>
      </c>
      <c r="I127" s="103">
        <f t="shared" si="14"/>
        <v>103.70086850373079</v>
      </c>
      <c r="J127" s="104">
        <f t="shared" si="11"/>
        <v>21.673481517279733</v>
      </c>
      <c r="K127" s="76">
        <f t="shared" si="15"/>
        <v>216.90097540187082</v>
      </c>
      <c r="L127" s="76">
        <f t="shared" si="12"/>
        <v>162.68956016401705</v>
      </c>
      <c r="M127" s="103">
        <f t="shared" si="16"/>
        <v>8.1662200468181236</v>
      </c>
      <c r="N127" s="103">
        <f t="shared" si="13"/>
        <v>255.19437646306636</v>
      </c>
    </row>
    <row r="128" spans="1:14">
      <c r="A128" s="102">
        <v>40387</v>
      </c>
      <c r="B128" t="s">
        <v>200</v>
      </c>
      <c r="C128">
        <v>17.859000000000002</v>
      </c>
      <c r="D128">
        <v>302.18</v>
      </c>
      <c r="E128">
        <v>30.45</v>
      </c>
      <c r="F128">
        <v>5976</v>
      </c>
      <c r="G128">
        <v>18.7</v>
      </c>
      <c r="I128" s="103">
        <f t="shared" si="14"/>
        <v>103.70086850373079</v>
      </c>
      <c r="J128" s="104">
        <f t="shared" si="11"/>
        <v>21.673481517279733</v>
      </c>
      <c r="K128" s="76">
        <f t="shared" si="15"/>
        <v>216.90097540187082</v>
      </c>
      <c r="L128" s="76">
        <f t="shared" si="12"/>
        <v>162.68956016401705</v>
      </c>
      <c r="M128" s="103">
        <f t="shared" si="16"/>
        <v>8.1662200468181236</v>
      </c>
      <c r="N128" s="103">
        <f t="shared" si="13"/>
        <v>255.19437646306636</v>
      </c>
    </row>
    <row r="129" spans="1:14">
      <c r="A129" s="102">
        <v>40387</v>
      </c>
      <c r="B129" t="s">
        <v>201</v>
      </c>
      <c r="C129">
        <v>18.026</v>
      </c>
      <c r="D129">
        <v>299.83300000000003</v>
      </c>
      <c r="E129">
        <v>30.54</v>
      </c>
      <c r="F129">
        <v>5963</v>
      </c>
      <c r="G129">
        <v>18.7</v>
      </c>
      <c r="I129" s="103">
        <f t="shared" si="14"/>
        <v>102.89514518973927</v>
      </c>
      <c r="J129" s="104">
        <f t="shared" si="11"/>
        <v>21.505085344655505</v>
      </c>
      <c r="K129" s="76">
        <f t="shared" si="15"/>
        <v>215.21572266261816</v>
      </c>
      <c r="L129" s="76">
        <f t="shared" si="12"/>
        <v>161.42551316558269</v>
      </c>
      <c r="M129" s="103">
        <f t="shared" si="16"/>
        <v>8.102771071184236</v>
      </c>
      <c r="N129" s="103">
        <f t="shared" si="13"/>
        <v>253.21159597450736</v>
      </c>
    </row>
    <row r="130" spans="1:14">
      <c r="A130" s="102">
        <v>40387</v>
      </c>
      <c r="B130" t="s">
        <v>202</v>
      </c>
      <c r="C130">
        <v>18.193000000000001</v>
      </c>
      <c r="D130">
        <v>302.18</v>
      </c>
      <c r="E130">
        <v>30.45</v>
      </c>
      <c r="F130">
        <v>5966</v>
      </c>
      <c r="G130">
        <v>18.7</v>
      </c>
      <c r="I130" s="103">
        <f t="shared" si="14"/>
        <v>103.70086850373079</v>
      </c>
      <c r="J130" s="104">
        <f t="shared" si="11"/>
        <v>21.673481517279733</v>
      </c>
      <c r="K130" s="76">
        <f t="shared" si="15"/>
        <v>216.90097540187082</v>
      </c>
      <c r="L130" s="76">
        <f t="shared" si="12"/>
        <v>162.68956016401705</v>
      </c>
      <c r="M130" s="103">
        <f t="shared" si="16"/>
        <v>8.1662200468181236</v>
      </c>
      <c r="N130" s="103">
        <f t="shared" si="13"/>
        <v>255.19437646306636</v>
      </c>
    </row>
    <row r="131" spans="1:14">
      <c r="A131" s="102">
        <v>40387</v>
      </c>
      <c r="B131" t="s">
        <v>203</v>
      </c>
      <c r="C131">
        <v>18.36</v>
      </c>
      <c r="D131">
        <v>300.35199999999998</v>
      </c>
      <c r="E131">
        <v>30.52</v>
      </c>
      <c r="F131">
        <v>5960</v>
      </c>
      <c r="G131">
        <v>18.7</v>
      </c>
      <c r="I131" s="103">
        <f t="shared" si="14"/>
        <v>103.07357816966299</v>
      </c>
      <c r="J131" s="104">
        <f t="shared" si="11"/>
        <v>21.542377837459561</v>
      </c>
      <c r="K131" s="76">
        <f t="shared" si="15"/>
        <v>215.58893349438597</v>
      </c>
      <c r="L131" s="76">
        <f t="shared" si="12"/>
        <v>161.70544508362158</v>
      </c>
      <c r="M131" s="103">
        <f t="shared" si="16"/>
        <v>8.1168222840495794</v>
      </c>
      <c r="N131" s="103">
        <f t="shared" si="13"/>
        <v>253.65069637654935</v>
      </c>
    </row>
    <row r="132" spans="1:14">
      <c r="A132" s="102">
        <v>40387</v>
      </c>
      <c r="B132" t="s">
        <v>204</v>
      </c>
      <c r="C132">
        <v>18.526</v>
      </c>
      <c r="D132">
        <v>303.75700000000001</v>
      </c>
      <c r="E132">
        <v>30.39</v>
      </c>
      <c r="F132">
        <v>5961</v>
      </c>
      <c r="G132">
        <v>18.7</v>
      </c>
      <c r="I132" s="103">
        <f t="shared" si="14"/>
        <v>104.24200403656259</v>
      </c>
      <c r="J132" s="104">
        <f t="shared" si="11"/>
        <v>21.786578843641578</v>
      </c>
      <c r="K132" s="76">
        <f t="shared" si="15"/>
        <v>218.03281572866237</v>
      </c>
      <c r="L132" s="76">
        <f t="shared" si="12"/>
        <v>163.53851257006522</v>
      </c>
      <c r="M132" s="103">
        <f t="shared" si="16"/>
        <v>8.2088333045469906</v>
      </c>
      <c r="N132" s="103">
        <f t="shared" si="13"/>
        <v>256.52604076709343</v>
      </c>
    </row>
    <row r="133" spans="1:14">
      <c r="A133" s="102">
        <v>40387</v>
      </c>
      <c r="B133" t="s">
        <v>205</v>
      </c>
      <c r="C133">
        <v>18.693999999999999</v>
      </c>
      <c r="D133">
        <v>301.28800000000001</v>
      </c>
      <c r="E133">
        <v>30.44</v>
      </c>
      <c r="F133">
        <v>5964</v>
      </c>
      <c r="G133">
        <v>18.8</v>
      </c>
      <c r="I133" s="103">
        <f t="shared" si="14"/>
        <v>103.60325180750502</v>
      </c>
      <c r="J133" s="104">
        <f t="shared" si="11"/>
        <v>21.653079627768548</v>
      </c>
      <c r="K133" s="76">
        <f t="shared" si="15"/>
        <v>216.66738168893113</v>
      </c>
      <c r="L133" s="76">
        <f t="shared" si="12"/>
        <v>162.5143499864472</v>
      </c>
      <c r="M133" s="103">
        <f t="shared" si="16"/>
        <v>8.1431665187155815</v>
      </c>
      <c r="N133" s="103">
        <f t="shared" si="13"/>
        <v>254.47395370986192</v>
      </c>
    </row>
    <row r="134" spans="1:14">
      <c r="A134" s="102">
        <v>40387</v>
      </c>
      <c r="B134" t="s">
        <v>206</v>
      </c>
      <c r="C134">
        <v>18.86</v>
      </c>
      <c r="D134">
        <v>301.02699999999999</v>
      </c>
      <c r="E134">
        <v>30.45</v>
      </c>
      <c r="F134">
        <v>5969</v>
      </c>
      <c r="G134">
        <v>18.8</v>
      </c>
      <c r="I134" s="103">
        <f t="shared" si="14"/>
        <v>103.51344223664445</v>
      </c>
      <c r="J134" s="104">
        <f t="shared" si="11"/>
        <v>21.634309427458689</v>
      </c>
      <c r="K134" s="76">
        <f t="shared" si="15"/>
        <v>216.47956128532911</v>
      </c>
      <c r="L134" s="76">
        <f t="shared" si="12"/>
        <v>162.37347270917709</v>
      </c>
      <c r="M134" s="103">
        <f t="shared" si="16"/>
        <v>8.1361075289856934</v>
      </c>
      <c r="N134" s="103">
        <f t="shared" si="13"/>
        <v>254.25336028080292</v>
      </c>
    </row>
    <row r="135" spans="1:14">
      <c r="A135" s="102">
        <v>40387</v>
      </c>
      <c r="B135" t="s">
        <v>207</v>
      </c>
      <c r="C135">
        <v>19.027000000000001</v>
      </c>
      <c r="D135">
        <v>301.02699999999999</v>
      </c>
      <c r="E135">
        <v>30.45</v>
      </c>
      <c r="F135">
        <v>5955</v>
      </c>
      <c r="G135">
        <v>18.8</v>
      </c>
      <c r="I135" s="103">
        <f t="shared" si="14"/>
        <v>103.51344223664445</v>
      </c>
      <c r="J135" s="104">
        <f t="shared" si="11"/>
        <v>21.634309427458689</v>
      </c>
      <c r="K135" s="76">
        <f t="shared" si="15"/>
        <v>216.47956128532911</v>
      </c>
      <c r="L135" s="76">
        <f t="shared" si="12"/>
        <v>162.37347270917709</v>
      </c>
      <c r="M135" s="103">
        <f t="shared" si="16"/>
        <v>8.1361075289856934</v>
      </c>
      <c r="N135" s="103">
        <f t="shared" si="13"/>
        <v>254.25336028080292</v>
      </c>
    </row>
    <row r="136" spans="1:14">
      <c r="A136" s="102">
        <v>40387</v>
      </c>
      <c r="B136" t="s">
        <v>208</v>
      </c>
      <c r="C136">
        <v>19.193999999999999</v>
      </c>
      <c r="D136">
        <v>301.28800000000001</v>
      </c>
      <c r="E136">
        <v>30.44</v>
      </c>
      <c r="F136">
        <v>5946</v>
      </c>
      <c r="G136">
        <v>18.8</v>
      </c>
      <c r="I136" s="103">
        <f t="shared" si="14"/>
        <v>103.60325180750502</v>
      </c>
      <c r="J136" s="104">
        <f t="shared" si="11"/>
        <v>21.653079627768548</v>
      </c>
      <c r="K136" s="76">
        <f t="shared" si="15"/>
        <v>216.66738168893113</v>
      </c>
      <c r="L136" s="76">
        <f t="shared" si="12"/>
        <v>162.5143499864472</v>
      </c>
      <c r="M136" s="103">
        <f t="shared" si="16"/>
        <v>8.1431665187155815</v>
      </c>
      <c r="N136" s="103">
        <f t="shared" si="13"/>
        <v>254.47395370986192</v>
      </c>
    </row>
    <row r="137" spans="1:14">
      <c r="A137" s="102">
        <v>40387</v>
      </c>
      <c r="B137" t="s">
        <v>209</v>
      </c>
      <c r="C137">
        <v>19.361000000000001</v>
      </c>
      <c r="D137">
        <v>302.07299999999998</v>
      </c>
      <c r="E137">
        <v>30.41</v>
      </c>
      <c r="F137">
        <v>5940</v>
      </c>
      <c r="G137">
        <v>18.8</v>
      </c>
      <c r="I137" s="103">
        <f t="shared" si="14"/>
        <v>103.87321299150121</v>
      </c>
      <c r="J137" s="104">
        <f t="shared" si="11"/>
        <v>21.709501515223749</v>
      </c>
      <c r="K137" s="76">
        <f t="shared" si="15"/>
        <v>217.23195646697741</v>
      </c>
      <c r="L137" s="76">
        <f t="shared" si="12"/>
        <v>162.93781706468354</v>
      </c>
      <c r="M137" s="103">
        <f t="shared" si="16"/>
        <v>8.1643853399062039</v>
      </c>
      <c r="N137" s="103">
        <f t="shared" si="13"/>
        <v>255.13704187206886</v>
      </c>
    </row>
    <row r="138" spans="1:14">
      <c r="A138" s="102">
        <v>40387</v>
      </c>
      <c r="B138" t="s">
        <v>210</v>
      </c>
      <c r="C138">
        <v>19.527999999999999</v>
      </c>
      <c r="D138">
        <v>304.178</v>
      </c>
      <c r="E138">
        <v>30.33</v>
      </c>
      <c r="F138">
        <v>5941</v>
      </c>
      <c r="G138">
        <v>18.8</v>
      </c>
      <c r="I138" s="103">
        <f t="shared" si="14"/>
        <v>104.59703475997112</v>
      </c>
      <c r="J138" s="104">
        <f t="shared" si="11"/>
        <v>21.860780264833963</v>
      </c>
      <c r="K138" s="76">
        <f t="shared" si="15"/>
        <v>218.7456982139567</v>
      </c>
      <c r="L138" s="76">
        <f t="shared" si="12"/>
        <v>164.07321988415768</v>
      </c>
      <c r="M138" s="103">
        <f t="shared" si="16"/>
        <v>8.2212773880580627</v>
      </c>
      <c r="N138" s="103">
        <f t="shared" si="13"/>
        <v>256.91491837681446</v>
      </c>
    </row>
    <row r="139" spans="1:14">
      <c r="A139" s="102">
        <v>40387</v>
      </c>
      <c r="B139" t="s">
        <v>211</v>
      </c>
      <c r="C139">
        <v>19.695</v>
      </c>
      <c r="D139">
        <v>306.29899999999998</v>
      </c>
      <c r="E139">
        <v>30.25</v>
      </c>
      <c r="F139">
        <v>5926</v>
      </c>
      <c r="G139">
        <v>18.8</v>
      </c>
      <c r="I139" s="103">
        <f t="shared" si="14"/>
        <v>105.32661356182784</v>
      </c>
      <c r="J139" s="104">
        <f t="shared" si="11"/>
        <v>22.013262234422019</v>
      </c>
      <c r="K139" s="76">
        <f t="shared" si="15"/>
        <v>220.27147975050295</v>
      </c>
      <c r="L139" s="76">
        <f t="shared" si="12"/>
        <v>165.21765331340885</v>
      </c>
      <c r="M139" s="103">
        <f t="shared" si="16"/>
        <v>8.2786219363072124</v>
      </c>
      <c r="N139" s="103">
        <f t="shared" si="13"/>
        <v>258.70693550960038</v>
      </c>
    </row>
    <row r="140" spans="1:14">
      <c r="A140" s="102">
        <v>40387</v>
      </c>
      <c r="B140" t="s">
        <v>212</v>
      </c>
      <c r="C140">
        <v>19.861999999999998</v>
      </c>
      <c r="D140">
        <v>306.03300000000002</v>
      </c>
      <c r="E140">
        <v>30.26</v>
      </c>
      <c r="F140">
        <v>5935</v>
      </c>
      <c r="G140">
        <v>18.8</v>
      </c>
      <c r="I140" s="103">
        <f t="shared" si="14"/>
        <v>105.23509930750859</v>
      </c>
      <c r="J140" s="104">
        <f t="shared" si="11"/>
        <v>21.994135755269294</v>
      </c>
      <c r="K140" s="76">
        <f t="shared" si="15"/>
        <v>220.08009431110182</v>
      </c>
      <c r="L140" s="76">
        <f t="shared" si="12"/>
        <v>165.07410203199908</v>
      </c>
      <c r="M140" s="103">
        <f t="shared" si="16"/>
        <v>8.2714289592649237</v>
      </c>
      <c r="N140" s="103">
        <f t="shared" si="13"/>
        <v>258.48215497702887</v>
      </c>
    </row>
    <row r="141" spans="1:14">
      <c r="A141" s="102">
        <v>40387</v>
      </c>
      <c r="B141" t="s">
        <v>213</v>
      </c>
      <c r="C141">
        <v>20.029</v>
      </c>
      <c r="D141">
        <v>304.971</v>
      </c>
      <c r="E141">
        <v>30.3</v>
      </c>
      <c r="F141">
        <v>5937</v>
      </c>
      <c r="G141">
        <v>18.8</v>
      </c>
      <c r="I141" s="103">
        <f t="shared" si="14"/>
        <v>104.86994891610762</v>
      </c>
      <c r="J141" s="104">
        <f t="shared" si="11"/>
        <v>21.917819323466492</v>
      </c>
      <c r="K141" s="76">
        <f t="shared" si="15"/>
        <v>219.31644859682891</v>
      </c>
      <c r="L141" s="76">
        <f t="shared" si="12"/>
        <v>164.50131905974175</v>
      </c>
      <c r="M141" s="103">
        <f t="shared" si="16"/>
        <v>8.2427283114601924</v>
      </c>
      <c r="N141" s="103">
        <f t="shared" si="13"/>
        <v>257.58525973313101</v>
      </c>
    </row>
    <row r="142" spans="1:14">
      <c r="A142" s="102">
        <v>40387</v>
      </c>
      <c r="B142" t="s">
        <v>214</v>
      </c>
      <c r="C142">
        <v>20.196000000000002</v>
      </c>
      <c r="D142">
        <v>306.19499999999999</v>
      </c>
      <c r="E142">
        <v>30.21</v>
      </c>
      <c r="F142">
        <v>5909</v>
      </c>
      <c r="G142">
        <v>18.899999999999999</v>
      </c>
      <c r="I142" s="103">
        <f t="shared" si="14"/>
        <v>105.50282149870834</v>
      </c>
      <c r="J142" s="104">
        <f t="shared" si="11"/>
        <v>22.050089693230042</v>
      </c>
      <c r="K142" s="76">
        <f t="shared" si="15"/>
        <v>220.60986442080844</v>
      </c>
      <c r="L142" s="76">
        <f t="shared" si="12"/>
        <v>165.47146338999445</v>
      </c>
      <c r="M142" s="103">
        <f t="shared" si="16"/>
        <v>8.2768675593575036</v>
      </c>
      <c r="N142" s="103">
        <f t="shared" si="13"/>
        <v>258.65211122992201</v>
      </c>
    </row>
    <row r="143" spans="1:14">
      <c r="A143" s="102">
        <v>40387</v>
      </c>
      <c r="B143" t="s">
        <v>215</v>
      </c>
      <c r="C143">
        <v>20.361999999999998</v>
      </c>
      <c r="D143">
        <v>304.60199999999998</v>
      </c>
      <c r="E143">
        <v>30.27</v>
      </c>
      <c r="F143">
        <v>5906</v>
      </c>
      <c r="G143">
        <v>18.899999999999999</v>
      </c>
      <c r="I143" s="103">
        <f t="shared" si="14"/>
        <v>104.95387690901202</v>
      </c>
      <c r="J143" s="104">
        <f t="shared" si="11"/>
        <v>21.935360273983509</v>
      </c>
      <c r="K143" s="76">
        <f t="shared" si="15"/>
        <v>219.4620032566506</v>
      </c>
      <c r="L143" s="76">
        <f t="shared" si="12"/>
        <v>164.61049433450637</v>
      </c>
      <c r="M143" s="103">
        <f t="shared" si="16"/>
        <v>8.2338019654539512</v>
      </c>
      <c r="N143" s="103">
        <f t="shared" si="13"/>
        <v>257.30631142043597</v>
      </c>
    </row>
    <row r="144" spans="1:14">
      <c r="A144" s="102">
        <v>40387</v>
      </c>
      <c r="B144" t="s">
        <v>216</v>
      </c>
      <c r="C144">
        <v>20.513000000000002</v>
      </c>
      <c r="D144">
        <v>305.39699999999999</v>
      </c>
      <c r="E144">
        <v>30.24</v>
      </c>
      <c r="F144">
        <v>5885</v>
      </c>
      <c r="G144">
        <v>18.899999999999999</v>
      </c>
      <c r="I144" s="103">
        <f t="shared" si="14"/>
        <v>105.22794032893702</v>
      </c>
      <c r="J144" s="104">
        <f t="shared" si="11"/>
        <v>21.992639528747837</v>
      </c>
      <c r="K144" s="76">
        <f t="shared" si="15"/>
        <v>220.03507886783791</v>
      </c>
      <c r="L144" s="76">
        <f t="shared" si="12"/>
        <v>165.04033757957268</v>
      </c>
      <c r="M144" s="103">
        <f t="shared" si="16"/>
        <v>8.2553026855044713</v>
      </c>
      <c r="N144" s="103">
        <f t="shared" si="13"/>
        <v>257.97820892201474</v>
      </c>
    </row>
    <row r="145" spans="1:14">
      <c r="A145" s="102">
        <v>40387</v>
      </c>
      <c r="B145" t="s">
        <v>217</v>
      </c>
      <c r="C145">
        <v>20.68</v>
      </c>
      <c r="D145">
        <v>306.72800000000001</v>
      </c>
      <c r="E145">
        <v>30.19</v>
      </c>
      <c r="F145">
        <v>5884</v>
      </c>
      <c r="G145">
        <v>18.899999999999999</v>
      </c>
      <c r="I145" s="103">
        <f t="shared" si="14"/>
        <v>105.68653150929293</v>
      </c>
      <c r="J145" s="104">
        <f t="shared" si="11"/>
        <v>22.088485085442223</v>
      </c>
      <c r="K145" s="76">
        <f t="shared" si="15"/>
        <v>220.99400808589803</v>
      </c>
      <c r="L145" s="76">
        <f t="shared" si="12"/>
        <v>165.75959563005208</v>
      </c>
      <c r="M145" s="103">
        <f t="shared" si="16"/>
        <v>8.2912799078173531</v>
      </c>
      <c r="N145" s="103">
        <f t="shared" si="13"/>
        <v>259.10249711929231</v>
      </c>
    </row>
    <row r="146" spans="1:14">
      <c r="A146" s="102">
        <v>40387</v>
      </c>
      <c r="B146" t="s">
        <v>218</v>
      </c>
      <c r="C146">
        <v>20.847000000000001</v>
      </c>
      <c r="D146">
        <v>310.22000000000003</v>
      </c>
      <c r="E146">
        <v>30.06</v>
      </c>
      <c r="F146">
        <v>5871</v>
      </c>
      <c r="G146">
        <v>18.899999999999999</v>
      </c>
      <c r="I146" s="103">
        <f t="shared" si="14"/>
        <v>106.88960697686063</v>
      </c>
      <c r="J146" s="104">
        <f t="shared" si="11"/>
        <v>22.339927858163868</v>
      </c>
      <c r="K146" s="76">
        <f t="shared" si="15"/>
        <v>223.50967839705987</v>
      </c>
      <c r="L146" s="76">
        <f t="shared" si="12"/>
        <v>167.64650875103874</v>
      </c>
      <c r="M146" s="103">
        <f t="shared" si="16"/>
        <v>8.3856631306308937</v>
      </c>
      <c r="N146" s="103">
        <f t="shared" si="13"/>
        <v>262.05197283221543</v>
      </c>
    </row>
    <row r="147" spans="1:14">
      <c r="A147" s="102">
        <v>40387</v>
      </c>
      <c r="B147" t="s">
        <v>219</v>
      </c>
      <c r="C147">
        <v>21.013999999999999</v>
      </c>
      <c r="D147">
        <v>313.483</v>
      </c>
      <c r="E147">
        <v>29.94</v>
      </c>
      <c r="F147">
        <v>5859</v>
      </c>
      <c r="G147">
        <v>18.899999999999999</v>
      </c>
      <c r="I147" s="103">
        <f t="shared" si="14"/>
        <v>108.01408771011216</v>
      </c>
      <c r="J147" s="104">
        <f t="shared" si="11"/>
        <v>22.574944331413441</v>
      </c>
      <c r="K147" s="76">
        <f t="shared" si="15"/>
        <v>225.86100453774964</v>
      </c>
      <c r="L147" s="76">
        <f t="shared" si="12"/>
        <v>169.41015326633985</v>
      </c>
      <c r="M147" s="103">
        <f t="shared" si="16"/>
        <v>8.4738804689917107</v>
      </c>
      <c r="N147" s="103">
        <f t="shared" si="13"/>
        <v>264.80876465599096</v>
      </c>
    </row>
    <row r="148" spans="1:14">
      <c r="A148" s="102">
        <v>40387</v>
      </c>
      <c r="B148" t="s">
        <v>220</v>
      </c>
      <c r="C148">
        <v>21.18</v>
      </c>
      <c r="D148">
        <v>307.964</v>
      </c>
      <c r="E148">
        <v>30.1</v>
      </c>
      <c r="F148">
        <v>5846</v>
      </c>
      <c r="G148">
        <v>19</v>
      </c>
      <c r="I148" s="103">
        <f t="shared" si="14"/>
        <v>106.32571960459511</v>
      </c>
      <c r="J148" s="104">
        <f t="shared" si="11"/>
        <v>22.222075397360378</v>
      </c>
      <c r="K148" s="76">
        <f t="shared" si="15"/>
        <v>222.30004773637322</v>
      </c>
      <c r="L148" s="76">
        <f t="shared" si="12"/>
        <v>166.73920863501388</v>
      </c>
      <c r="M148" s="103">
        <f t="shared" si="16"/>
        <v>8.3257430654204398</v>
      </c>
      <c r="N148" s="103">
        <f t="shared" si="13"/>
        <v>260.17947079438875</v>
      </c>
    </row>
    <row r="149" spans="1:14">
      <c r="A149" s="102">
        <v>40387</v>
      </c>
      <c r="B149" t="s">
        <v>221</v>
      </c>
      <c r="C149">
        <v>21.347000000000001</v>
      </c>
      <c r="D149">
        <v>312.83600000000001</v>
      </c>
      <c r="E149">
        <v>29.92</v>
      </c>
      <c r="F149">
        <v>5837</v>
      </c>
      <c r="G149">
        <v>19</v>
      </c>
      <c r="I149" s="103">
        <f t="shared" si="14"/>
        <v>108.00783014120374</v>
      </c>
      <c r="J149" s="104">
        <f t="shared" ref="J149:J212" si="17">I149*20.9/100</f>
        <v>22.573636499511579</v>
      </c>
      <c r="K149" s="76">
        <f t="shared" si="15"/>
        <v>225.81691321329208</v>
      </c>
      <c r="L149" s="76">
        <f t="shared" ref="L149:L212" si="18">K149/1.33322</f>
        <v>169.37708196193583</v>
      </c>
      <c r="M149" s="103">
        <f t="shared" si="16"/>
        <v>8.457459269058857</v>
      </c>
      <c r="N149" s="103">
        <f t="shared" ref="N149:N212" si="19">M149*31.25</f>
        <v>264.29560215808931</v>
      </c>
    </row>
    <row r="150" spans="1:14">
      <c r="A150" s="102">
        <v>40387</v>
      </c>
      <c r="B150" t="s">
        <v>222</v>
      </c>
      <c r="C150">
        <v>21.513999999999999</v>
      </c>
      <c r="D150">
        <v>310.66000000000003</v>
      </c>
      <c r="E150">
        <v>30</v>
      </c>
      <c r="F150">
        <v>5824</v>
      </c>
      <c r="G150">
        <v>19</v>
      </c>
      <c r="I150" s="103">
        <f t="shared" si="14"/>
        <v>107.25648429260383</v>
      </c>
      <c r="J150" s="104">
        <f t="shared" si="17"/>
        <v>22.416605217154196</v>
      </c>
      <c r="K150" s="76">
        <f t="shared" si="15"/>
        <v>224.24604006395987</v>
      </c>
      <c r="L150" s="76">
        <f t="shared" si="18"/>
        <v>168.19882694826049</v>
      </c>
      <c r="M150" s="103">
        <f t="shared" si="16"/>
        <v>8.3986257853826949</v>
      </c>
      <c r="N150" s="103">
        <f t="shared" si="19"/>
        <v>262.45705579320924</v>
      </c>
    </row>
    <row r="151" spans="1:14">
      <c r="A151" s="102">
        <v>40387</v>
      </c>
      <c r="B151" t="s">
        <v>223</v>
      </c>
      <c r="C151">
        <v>21.681000000000001</v>
      </c>
      <c r="D151">
        <v>313.65600000000001</v>
      </c>
      <c r="E151">
        <v>29.89</v>
      </c>
      <c r="F151">
        <v>5805</v>
      </c>
      <c r="G151">
        <v>19</v>
      </c>
      <c r="I151" s="103">
        <f t="shared" si="14"/>
        <v>108.29114236027451</v>
      </c>
      <c r="J151" s="104">
        <f t="shared" si="17"/>
        <v>22.63284875329737</v>
      </c>
      <c r="K151" s="76">
        <f t="shared" si="15"/>
        <v>226.40924703485419</v>
      </c>
      <c r="L151" s="76">
        <f t="shared" si="18"/>
        <v>169.8213700925985</v>
      </c>
      <c r="M151" s="103">
        <f t="shared" si="16"/>
        <v>8.4796437861451199</v>
      </c>
      <c r="N151" s="103">
        <f t="shared" si="19"/>
        <v>264.98886831703499</v>
      </c>
    </row>
    <row r="152" spans="1:14">
      <c r="A152" s="102">
        <v>40387</v>
      </c>
      <c r="B152" t="s">
        <v>224</v>
      </c>
      <c r="C152">
        <v>21.847999999999999</v>
      </c>
      <c r="D152">
        <v>314.75400000000002</v>
      </c>
      <c r="E152">
        <v>29.85</v>
      </c>
      <c r="F152">
        <v>5797</v>
      </c>
      <c r="G152">
        <v>19</v>
      </c>
      <c r="I152" s="103">
        <f t="shared" si="14"/>
        <v>108.67022226822996</v>
      </c>
      <c r="J152" s="104">
        <f t="shared" si="17"/>
        <v>22.71207645406006</v>
      </c>
      <c r="K152" s="76">
        <f t="shared" si="15"/>
        <v>227.20180674616188</v>
      </c>
      <c r="L152" s="76">
        <f t="shared" si="18"/>
        <v>170.41584040605591</v>
      </c>
      <c r="M152" s="103">
        <f t="shared" si="16"/>
        <v>8.5093273088773191</v>
      </c>
      <c r="N152" s="103">
        <f t="shared" si="19"/>
        <v>265.9164784024162</v>
      </c>
    </row>
    <row r="153" spans="1:14">
      <c r="A153" s="102">
        <v>40387</v>
      </c>
      <c r="B153" t="s">
        <v>225</v>
      </c>
      <c r="C153">
        <v>22.015000000000001</v>
      </c>
      <c r="D153">
        <v>315.58100000000002</v>
      </c>
      <c r="E153">
        <v>29.82</v>
      </c>
      <c r="F153">
        <v>5783</v>
      </c>
      <c r="G153">
        <v>19</v>
      </c>
      <c r="I153" s="103">
        <f t="shared" si="14"/>
        <v>108.955534313529</v>
      </c>
      <c r="J153" s="104">
        <f t="shared" si="17"/>
        <v>22.771706671527557</v>
      </c>
      <c r="K153" s="76">
        <f t="shared" si="15"/>
        <v>227.79832169593698</v>
      </c>
      <c r="L153" s="76">
        <f t="shared" si="18"/>
        <v>170.86326464944793</v>
      </c>
      <c r="M153" s="103">
        <f t="shared" si="16"/>
        <v>8.5316684206183258</v>
      </c>
      <c r="N153" s="103">
        <f t="shared" si="19"/>
        <v>266.61463814432267</v>
      </c>
    </row>
    <row r="154" spans="1:14">
      <c r="A154" s="102">
        <v>40387</v>
      </c>
      <c r="B154" t="s">
        <v>226</v>
      </c>
      <c r="C154">
        <v>22.181999999999999</v>
      </c>
      <c r="D154">
        <v>320.59199999999998</v>
      </c>
      <c r="E154">
        <v>29.64</v>
      </c>
      <c r="F154">
        <v>5766</v>
      </c>
      <c r="G154">
        <v>19</v>
      </c>
      <c r="I154" s="103">
        <f t="shared" si="14"/>
        <v>110.68564485694351</v>
      </c>
      <c r="J154" s="104">
        <f t="shared" si="17"/>
        <v>23.13329977510119</v>
      </c>
      <c r="K154" s="76">
        <f t="shared" si="15"/>
        <v>231.41554298369795</v>
      </c>
      <c r="L154" s="76">
        <f t="shared" si="18"/>
        <v>173.57641123272822</v>
      </c>
      <c r="M154" s="103">
        <f t="shared" si="16"/>
        <v>8.66714322307263</v>
      </c>
      <c r="N154" s="103">
        <f t="shared" si="19"/>
        <v>270.84822572101967</v>
      </c>
    </row>
    <row r="155" spans="1:14">
      <c r="A155" s="102">
        <v>40387</v>
      </c>
      <c r="B155" t="s">
        <v>227</v>
      </c>
      <c r="C155">
        <v>22.349</v>
      </c>
      <c r="D155">
        <v>316.41000000000003</v>
      </c>
      <c r="E155">
        <v>29.79</v>
      </c>
      <c r="F155">
        <v>5767</v>
      </c>
      <c r="G155">
        <v>19</v>
      </c>
      <c r="I155" s="103">
        <f t="shared" si="14"/>
        <v>109.24170910600508</v>
      </c>
      <c r="J155" s="104">
        <f t="shared" si="17"/>
        <v>22.831517203155059</v>
      </c>
      <c r="K155" s="76">
        <f t="shared" si="15"/>
        <v>228.39664043071679</v>
      </c>
      <c r="L155" s="76">
        <f t="shared" si="18"/>
        <v>171.31204184659455</v>
      </c>
      <c r="M155" s="103">
        <f t="shared" si="16"/>
        <v>8.5540770890272153</v>
      </c>
      <c r="N155" s="103">
        <f t="shared" si="19"/>
        <v>267.3149090321005</v>
      </c>
    </row>
    <row r="156" spans="1:14">
      <c r="A156" s="102">
        <v>40387</v>
      </c>
      <c r="B156" t="s">
        <v>228</v>
      </c>
      <c r="C156">
        <v>22.515000000000001</v>
      </c>
      <c r="D156">
        <v>319.19099999999997</v>
      </c>
      <c r="E156">
        <v>29.69</v>
      </c>
      <c r="F156">
        <v>5746</v>
      </c>
      <c r="G156">
        <v>19</v>
      </c>
      <c r="I156" s="103">
        <f t="shared" si="14"/>
        <v>110.20190018345238</v>
      </c>
      <c r="J156" s="104">
        <f t="shared" si="17"/>
        <v>23.032197138341544</v>
      </c>
      <c r="K156" s="76">
        <f t="shared" si="15"/>
        <v>230.40415585733567</v>
      </c>
      <c r="L156" s="76">
        <f t="shared" si="18"/>
        <v>172.81780640654631</v>
      </c>
      <c r="M156" s="103">
        <f t="shared" si="16"/>
        <v>8.6292640168398336</v>
      </c>
      <c r="N156" s="103">
        <f t="shared" si="19"/>
        <v>269.66450052624481</v>
      </c>
    </row>
    <row r="157" spans="1:14">
      <c r="A157" s="102">
        <v>40387</v>
      </c>
      <c r="B157" t="s">
        <v>229</v>
      </c>
      <c r="C157">
        <v>22.681999999999999</v>
      </c>
      <c r="D157">
        <v>322</v>
      </c>
      <c r="E157">
        <v>29.59</v>
      </c>
      <c r="F157">
        <v>5748</v>
      </c>
      <c r="G157">
        <v>19</v>
      </c>
      <c r="I157" s="103">
        <f t="shared" si="14"/>
        <v>111.17184386835004</v>
      </c>
      <c r="J157" s="104">
        <f t="shared" si="17"/>
        <v>23.234915368485158</v>
      </c>
      <c r="K157" s="76">
        <f t="shared" si="15"/>
        <v>232.43206150665728</v>
      </c>
      <c r="L157" s="76">
        <f t="shared" si="18"/>
        <v>174.3388649335123</v>
      </c>
      <c r="M157" s="103">
        <f t="shared" si="16"/>
        <v>8.7052146141028146</v>
      </c>
      <c r="N157" s="103">
        <f t="shared" si="19"/>
        <v>272.03795669071297</v>
      </c>
    </row>
    <row r="158" spans="1:14">
      <c r="A158" s="102">
        <v>40387</v>
      </c>
      <c r="B158" t="s">
        <v>230</v>
      </c>
      <c r="C158">
        <v>22.849</v>
      </c>
      <c r="D158">
        <v>323.88799999999998</v>
      </c>
      <c r="E158">
        <v>29.48</v>
      </c>
      <c r="F158">
        <v>5722</v>
      </c>
      <c r="G158">
        <v>19.100000000000001</v>
      </c>
      <c r="I158" s="103">
        <f t="shared" si="14"/>
        <v>112.04830941655381</v>
      </c>
      <c r="J158" s="104">
        <f t="shared" si="17"/>
        <v>23.418096668059743</v>
      </c>
      <c r="K158" s="76">
        <f t="shared" si="15"/>
        <v>234.23218541452852</v>
      </c>
      <c r="L158" s="76">
        <f t="shared" si="18"/>
        <v>175.68907263207009</v>
      </c>
      <c r="M158" s="103">
        <f t="shared" si="16"/>
        <v>8.7573648433413052</v>
      </c>
      <c r="N158" s="103">
        <f t="shared" si="19"/>
        <v>273.6676513544158</v>
      </c>
    </row>
    <row r="159" spans="1:14">
      <c r="A159" s="102">
        <v>40387</v>
      </c>
      <c r="B159" t="s">
        <v>231</v>
      </c>
      <c r="C159">
        <v>23.015999999999998</v>
      </c>
      <c r="D159">
        <v>325.31400000000002</v>
      </c>
      <c r="E159">
        <v>29.43</v>
      </c>
      <c r="F159">
        <v>5703</v>
      </c>
      <c r="G159">
        <v>19.100000000000001</v>
      </c>
      <c r="I159" s="103">
        <f t="shared" si="14"/>
        <v>112.54161132272425</v>
      </c>
      <c r="J159" s="104">
        <f t="shared" si="17"/>
        <v>23.521196766449364</v>
      </c>
      <c r="K159" s="76">
        <f t="shared" si="15"/>
        <v>235.26341189311725</v>
      </c>
      <c r="L159" s="76">
        <f t="shared" si="18"/>
        <v>176.46255823728811</v>
      </c>
      <c r="M159" s="103">
        <f t="shared" si="16"/>
        <v>8.7959198629818953</v>
      </c>
      <c r="N159" s="103">
        <f t="shared" si="19"/>
        <v>274.87249571818421</v>
      </c>
    </row>
    <row r="160" spans="1:14">
      <c r="A160" s="102">
        <v>40387</v>
      </c>
      <c r="B160" t="s">
        <v>232</v>
      </c>
      <c r="C160">
        <v>23.184000000000001</v>
      </c>
      <c r="D160">
        <v>323.88799999999998</v>
      </c>
      <c r="E160">
        <v>29.48</v>
      </c>
      <c r="F160">
        <v>5682</v>
      </c>
      <c r="G160">
        <v>19.100000000000001</v>
      </c>
      <c r="I160" s="103">
        <f t="shared" si="14"/>
        <v>112.04830941655381</v>
      </c>
      <c r="J160" s="104">
        <f t="shared" si="17"/>
        <v>23.418096668059743</v>
      </c>
      <c r="K160" s="76">
        <f t="shared" si="15"/>
        <v>234.23218541452852</v>
      </c>
      <c r="L160" s="76">
        <f t="shared" si="18"/>
        <v>175.68907263207009</v>
      </c>
      <c r="M160" s="103">
        <f t="shared" si="16"/>
        <v>8.7573648433413052</v>
      </c>
      <c r="N160" s="103">
        <f t="shared" si="19"/>
        <v>273.6676513544158</v>
      </c>
    </row>
    <row r="161" spans="1:14">
      <c r="A161" s="102">
        <v>40387</v>
      </c>
      <c r="B161" t="s">
        <v>233</v>
      </c>
      <c r="C161">
        <v>23.350999999999999</v>
      </c>
      <c r="D161">
        <v>327.32299999999998</v>
      </c>
      <c r="E161">
        <v>29.36</v>
      </c>
      <c r="F161">
        <v>5670</v>
      </c>
      <c r="G161">
        <v>19.100000000000001</v>
      </c>
      <c r="I161" s="103">
        <f t="shared" si="14"/>
        <v>113.23647041093855</v>
      </c>
      <c r="J161" s="104">
        <f t="shared" si="17"/>
        <v>23.666422315886155</v>
      </c>
      <c r="K161" s="76">
        <f t="shared" si="15"/>
        <v>236.71598501657695</v>
      </c>
      <c r="L161" s="76">
        <f t="shared" si="18"/>
        <v>177.5520806892913</v>
      </c>
      <c r="M161" s="103">
        <f t="shared" si="16"/>
        <v>8.8502279965172423</v>
      </c>
      <c r="N161" s="103">
        <f t="shared" si="19"/>
        <v>276.56962489116381</v>
      </c>
    </row>
    <row r="162" spans="1:14">
      <c r="A162" s="102">
        <v>40387</v>
      </c>
      <c r="B162" t="s">
        <v>234</v>
      </c>
      <c r="C162">
        <v>23.518000000000001</v>
      </c>
      <c r="D162">
        <v>329.346</v>
      </c>
      <c r="E162">
        <v>29.29</v>
      </c>
      <c r="F162">
        <v>5662</v>
      </c>
      <c r="G162">
        <v>19.100000000000001</v>
      </c>
      <c r="I162" s="103">
        <f t="shared" si="14"/>
        <v>113.93631388962812</v>
      </c>
      <c r="J162" s="104">
        <f t="shared" si="17"/>
        <v>23.812689602932277</v>
      </c>
      <c r="K162" s="76">
        <f t="shared" si="15"/>
        <v>238.17897779455942</v>
      </c>
      <c r="L162" s="76">
        <f t="shared" si="18"/>
        <v>178.64941854649601</v>
      </c>
      <c r="M162" s="103">
        <f t="shared" si="16"/>
        <v>8.9049256952869147</v>
      </c>
      <c r="N162" s="103">
        <f t="shared" si="19"/>
        <v>278.27892797771608</v>
      </c>
    </row>
    <row r="163" spans="1:14">
      <c r="A163" s="102">
        <v>40387</v>
      </c>
      <c r="B163" t="s">
        <v>235</v>
      </c>
      <c r="C163">
        <v>23.684999999999999</v>
      </c>
      <c r="D163">
        <v>330.21699999999998</v>
      </c>
      <c r="E163">
        <v>29.26</v>
      </c>
      <c r="F163">
        <v>5652</v>
      </c>
      <c r="G163">
        <v>19.100000000000001</v>
      </c>
      <c r="I163" s="103">
        <f t="shared" si="14"/>
        <v>114.23778421539954</v>
      </c>
      <c r="J163" s="104">
        <f t="shared" si="17"/>
        <v>23.875696901018504</v>
      </c>
      <c r="K163" s="76">
        <f t="shared" si="15"/>
        <v>238.80918858141345</v>
      </c>
      <c r="L163" s="76">
        <f t="shared" si="18"/>
        <v>179.12211681598944</v>
      </c>
      <c r="M163" s="103">
        <f t="shared" si="16"/>
        <v>8.9284877253252848</v>
      </c>
      <c r="N163" s="103">
        <f t="shared" si="19"/>
        <v>279.01524141641517</v>
      </c>
    </row>
    <row r="164" spans="1:14">
      <c r="A164" s="102">
        <v>40387</v>
      </c>
      <c r="B164" t="s">
        <v>236</v>
      </c>
      <c r="C164">
        <v>23.852</v>
      </c>
      <c r="D164">
        <v>335.50299999999999</v>
      </c>
      <c r="E164">
        <v>29.08</v>
      </c>
      <c r="F164">
        <v>5639</v>
      </c>
      <c r="G164">
        <v>19.100000000000001</v>
      </c>
      <c r="I164" s="103">
        <f t="shared" si="14"/>
        <v>116.06622085980972</v>
      </c>
      <c r="J164" s="104">
        <f t="shared" si="17"/>
        <v>24.25784015970023</v>
      </c>
      <c r="K164" s="76">
        <f t="shared" si="15"/>
        <v>242.63145697031013</v>
      </c>
      <c r="L164" s="76">
        <f t="shared" si="18"/>
        <v>181.98906179798541</v>
      </c>
      <c r="M164" s="103">
        <f t="shared" si="16"/>
        <v>9.0713929317617961</v>
      </c>
      <c r="N164" s="103">
        <f t="shared" si="19"/>
        <v>283.48102911755615</v>
      </c>
    </row>
    <row r="165" spans="1:14">
      <c r="A165" s="102">
        <v>40387</v>
      </c>
      <c r="B165" t="s">
        <v>237</v>
      </c>
      <c r="C165">
        <v>24.018999999999998</v>
      </c>
      <c r="D165">
        <v>331.67599999999999</v>
      </c>
      <c r="E165">
        <v>29.21</v>
      </c>
      <c r="F165">
        <v>5622</v>
      </c>
      <c r="G165">
        <v>19.100000000000001</v>
      </c>
      <c r="I165" s="103">
        <f t="shared" si="14"/>
        <v>114.74229836196015</v>
      </c>
      <c r="J165" s="104">
        <f t="shared" si="17"/>
        <v>23.981140357649668</v>
      </c>
      <c r="K165" s="76">
        <f t="shared" si="15"/>
        <v>239.86385376767802</v>
      </c>
      <c r="L165" s="76">
        <f t="shared" si="18"/>
        <v>179.91318294630895</v>
      </c>
      <c r="M165" s="103">
        <f t="shared" si="16"/>
        <v>8.9679190605508143</v>
      </c>
      <c r="N165" s="103">
        <f t="shared" si="19"/>
        <v>280.24747064221293</v>
      </c>
    </row>
    <row r="166" spans="1:14">
      <c r="A166" s="102">
        <v>40387</v>
      </c>
      <c r="B166" t="s">
        <v>238</v>
      </c>
      <c r="C166">
        <v>24.186</v>
      </c>
      <c r="D166">
        <v>333.935</v>
      </c>
      <c r="E166">
        <v>29.09</v>
      </c>
      <c r="F166">
        <v>5613</v>
      </c>
      <c r="G166">
        <v>19.2</v>
      </c>
      <c r="I166" s="103">
        <f t="shared" si="14"/>
        <v>115.75554906303988</v>
      </c>
      <c r="J166" s="104">
        <f t="shared" si="17"/>
        <v>24.192909754175336</v>
      </c>
      <c r="K166" s="76">
        <f t="shared" si="15"/>
        <v>241.94841515762144</v>
      </c>
      <c r="L166" s="76">
        <f t="shared" si="18"/>
        <v>181.47673689085178</v>
      </c>
      <c r="M166" s="103">
        <f t="shared" si="16"/>
        <v>9.0301323484433258</v>
      </c>
      <c r="N166" s="103">
        <f t="shared" si="19"/>
        <v>282.19163588885391</v>
      </c>
    </row>
    <row r="167" spans="1:14">
      <c r="A167" s="102">
        <v>40387</v>
      </c>
      <c r="B167" t="s">
        <v>239</v>
      </c>
      <c r="C167">
        <v>24.353000000000002</v>
      </c>
      <c r="D167">
        <v>333.935</v>
      </c>
      <c r="E167">
        <v>29.09</v>
      </c>
      <c r="F167">
        <v>5607</v>
      </c>
      <c r="G167">
        <v>19.2</v>
      </c>
      <c r="I167" s="103">
        <f t="shared" si="14"/>
        <v>115.75554906303988</v>
      </c>
      <c r="J167" s="104">
        <f t="shared" si="17"/>
        <v>24.192909754175336</v>
      </c>
      <c r="K167" s="76">
        <f t="shared" si="15"/>
        <v>241.94841515762144</v>
      </c>
      <c r="L167" s="76">
        <f t="shared" si="18"/>
        <v>181.47673689085178</v>
      </c>
      <c r="M167" s="103">
        <f t="shared" si="16"/>
        <v>9.0301323484433258</v>
      </c>
      <c r="N167" s="103">
        <f t="shared" si="19"/>
        <v>282.19163588885391</v>
      </c>
    </row>
    <row r="168" spans="1:14">
      <c r="A168" s="102">
        <v>40387</v>
      </c>
      <c r="B168" t="s">
        <v>240</v>
      </c>
      <c r="C168">
        <v>24.518999999999998</v>
      </c>
      <c r="D168">
        <v>337.19799999999998</v>
      </c>
      <c r="E168">
        <v>28.98</v>
      </c>
      <c r="F168">
        <v>5595</v>
      </c>
      <c r="G168">
        <v>19.2</v>
      </c>
      <c r="I168" s="103">
        <f t="shared" si="14"/>
        <v>116.8865762672546</v>
      </c>
      <c r="J168" s="104">
        <f t="shared" si="17"/>
        <v>24.429294439856207</v>
      </c>
      <c r="K168" s="76">
        <f t="shared" si="15"/>
        <v>244.31245076347287</v>
      </c>
      <c r="L168" s="76">
        <f t="shared" si="18"/>
        <v>183.24991431532143</v>
      </c>
      <c r="M168" s="103">
        <f t="shared" si="16"/>
        <v>9.1183641906869024</v>
      </c>
      <c r="N168" s="103">
        <f t="shared" si="19"/>
        <v>284.94888095896567</v>
      </c>
    </row>
    <row r="169" spans="1:14">
      <c r="A169" s="102">
        <v>40387</v>
      </c>
      <c r="B169" t="s">
        <v>241</v>
      </c>
      <c r="C169">
        <v>24.686</v>
      </c>
      <c r="D169">
        <v>337.19799999999998</v>
      </c>
      <c r="E169">
        <v>28.98</v>
      </c>
      <c r="F169">
        <v>5575</v>
      </c>
      <c r="G169">
        <v>19.2</v>
      </c>
      <c r="I169" s="103">
        <f t="shared" si="14"/>
        <v>116.8865762672546</v>
      </c>
      <c r="J169" s="104">
        <f t="shared" si="17"/>
        <v>24.429294439856207</v>
      </c>
      <c r="K169" s="76">
        <f t="shared" si="15"/>
        <v>244.31245076347287</v>
      </c>
      <c r="L169" s="76">
        <f t="shared" si="18"/>
        <v>183.24991431532143</v>
      </c>
      <c r="M169" s="103">
        <f t="shared" si="16"/>
        <v>9.1183641906869024</v>
      </c>
      <c r="N169" s="103">
        <f t="shared" si="19"/>
        <v>284.94888095896567</v>
      </c>
    </row>
    <row r="170" spans="1:14">
      <c r="A170" s="102">
        <v>40387</v>
      </c>
      <c r="B170" t="s">
        <v>242</v>
      </c>
      <c r="C170">
        <v>24.853000000000002</v>
      </c>
      <c r="D170">
        <v>338.69400000000002</v>
      </c>
      <c r="E170">
        <v>28.93</v>
      </c>
      <c r="F170">
        <v>5569</v>
      </c>
      <c r="G170">
        <v>19.2</v>
      </c>
      <c r="I170" s="103">
        <f t="shared" si="14"/>
        <v>117.4049418338145</v>
      </c>
      <c r="J170" s="104">
        <f t="shared" si="17"/>
        <v>24.537632843267229</v>
      </c>
      <c r="K170" s="76">
        <f t="shared" si="15"/>
        <v>245.39592130390585</v>
      </c>
      <c r="L170" s="76">
        <f t="shared" si="18"/>
        <v>184.06258629776468</v>
      </c>
      <c r="M170" s="103">
        <f t="shared" si="16"/>
        <v>9.1588020764625764</v>
      </c>
      <c r="N170" s="103">
        <f t="shared" si="19"/>
        <v>286.21256488945551</v>
      </c>
    </row>
    <row r="171" spans="1:14">
      <c r="A171" s="102">
        <v>40387</v>
      </c>
      <c r="B171" t="s">
        <v>243</v>
      </c>
      <c r="C171">
        <v>25.02</v>
      </c>
      <c r="D171">
        <v>338.99400000000003</v>
      </c>
      <c r="E171">
        <v>28.92</v>
      </c>
      <c r="F171">
        <v>5564</v>
      </c>
      <c r="G171">
        <v>19.2</v>
      </c>
      <c r="I171" s="103">
        <f t="shared" si="14"/>
        <v>117.50893705759655</v>
      </c>
      <c r="J171" s="104">
        <f t="shared" si="17"/>
        <v>24.559367845037677</v>
      </c>
      <c r="K171" s="76">
        <f t="shared" si="15"/>
        <v>245.61328867662959</v>
      </c>
      <c r="L171" s="76">
        <f t="shared" si="18"/>
        <v>184.22562568565547</v>
      </c>
      <c r="M171" s="103">
        <f t="shared" si="16"/>
        <v>9.1669147815722631</v>
      </c>
      <c r="N171" s="103">
        <f t="shared" si="19"/>
        <v>286.46608692413321</v>
      </c>
    </row>
    <row r="172" spans="1:14">
      <c r="A172" s="102">
        <v>40387</v>
      </c>
      <c r="B172" t="s">
        <v>244</v>
      </c>
      <c r="C172">
        <v>25.187000000000001</v>
      </c>
      <c r="D172">
        <v>337.79599999999999</v>
      </c>
      <c r="E172">
        <v>28.96</v>
      </c>
      <c r="F172">
        <v>5545</v>
      </c>
      <c r="G172">
        <v>19.2</v>
      </c>
      <c r="I172" s="103">
        <f t="shared" si="14"/>
        <v>117.09360096002396</v>
      </c>
      <c r="J172" s="104">
        <f t="shared" si="17"/>
        <v>24.472562600645006</v>
      </c>
      <c r="K172" s="76">
        <f t="shared" si="15"/>
        <v>244.74516692023147</v>
      </c>
      <c r="L172" s="76">
        <f t="shared" si="18"/>
        <v>183.57447902089038</v>
      </c>
      <c r="M172" s="103">
        <f t="shared" si="16"/>
        <v>9.1345142620246076</v>
      </c>
      <c r="N172" s="103">
        <f t="shared" si="19"/>
        <v>285.453570688269</v>
      </c>
    </row>
    <row r="173" spans="1:14">
      <c r="A173" s="102">
        <v>40387</v>
      </c>
      <c r="B173" t="s">
        <v>245</v>
      </c>
      <c r="C173">
        <v>25.353999999999999</v>
      </c>
      <c r="D173">
        <v>341.70800000000003</v>
      </c>
      <c r="E173">
        <v>28.83</v>
      </c>
      <c r="F173">
        <v>5523</v>
      </c>
      <c r="G173">
        <v>19.2</v>
      </c>
      <c r="I173" s="103">
        <f t="shared" si="14"/>
        <v>118.4497583239781</v>
      </c>
      <c r="J173" s="104">
        <f t="shared" si="17"/>
        <v>24.755999489711421</v>
      </c>
      <c r="K173" s="76">
        <f t="shared" si="15"/>
        <v>247.57976213030079</v>
      </c>
      <c r="L173" s="76">
        <f t="shared" si="18"/>
        <v>185.70060614924827</v>
      </c>
      <c r="M173" s="103">
        <f t="shared" si="16"/>
        <v>9.2403085896481798</v>
      </c>
      <c r="N173" s="103">
        <f t="shared" si="19"/>
        <v>288.75964342650559</v>
      </c>
    </row>
    <row r="174" spans="1:14">
      <c r="A174" s="102">
        <v>40387</v>
      </c>
      <c r="B174" t="s">
        <v>246</v>
      </c>
      <c r="C174">
        <v>25.521000000000001</v>
      </c>
      <c r="D174">
        <v>345.673</v>
      </c>
      <c r="E174">
        <v>28.7</v>
      </c>
      <c r="F174">
        <v>5517</v>
      </c>
      <c r="G174">
        <v>19.2</v>
      </c>
      <c r="I174" s="103">
        <f t="shared" si="14"/>
        <v>119.82434041235882</v>
      </c>
      <c r="J174" s="104">
        <f t="shared" si="17"/>
        <v>25.043287146182994</v>
      </c>
      <c r="K174" s="76">
        <f t="shared" si="15"/>
        <v>250.45286808919229</v>
      </c>
      <c r="L174" s="76">
        <f t="shared" si="18"/>
        <v>187.85561879449173</v>
      </c>
      <c r="M174" s="103">
        <f t="shared" si="16"/>
        <v>9.3475402367039742</v>
      </c>
      <c r="N174" s="103">
        <f t="shared" si="19"/>
        <v>292.11063239699916</v>
      </c>
    </row>
    <row r="175" spans="1:14">
      <c r="A175" s="102">
        <v>40387</v>
      </c>
      <c r="B175" t="s">
        <v>247</v>
      </c>
      <c r="C175">
        <v>25.687999999999999</v>
      </c>
      <c r="D175">
        <v>347.21300000000002</v>
      </c>
      <c r="E175">
        <v>28.65</v>
      </c>
      <c r="F175">
        <v>5503</v>
      </c>
      <c r="G175">
        <v>19.2</v>
      </c>
      <c r="I175" s="103">
        <f t="shared" ref="I175:I220" si="20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SQRT((POWER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WER(($H$13+($B$15*(G175-$E$8))),2))*((TAN(E175*PI()/180))/(TAN(($B$7+($B$14*(G175-$E$7)))*PI()/180))-1))))/(2*((TAN(E175*PI()/180))/(TAN(($B$7+($B$14*(G175-$E$7)))*PI()/180))*1/$B$16*POWER(($H$13+($B$15*(G175-$E$8))),2)))</f>
        <v>120.35800053230201</v>
      </c>
      <c r="J175" s="104">
        <f t="shared" si="17"/>
        <v>25.154822111251118</v>
      </c>
      <c r="K175" s="76">
        <f t="shared" ref="K175:K220" si="21">($B$9-EXP(52.57-6690.9/(273.15+G175)-4.681*LN(273.15+G175)))*I175/100*0.2095</f>
        <v>251.56830679859499</v>
      </c>
      <c r="L175" s="76">
        <f t="shared" si="18"/>
        <v>188.69226894180628</v>
      </c>
      <c r="M175" s="103">
        <f t="shared" ref="M175:M220" si="22">(($B$9-EXP(52.57-6690.9/(273.15+G175)-4.681*LN(273.15+G175)))/1013)*I175/100*0.2095*((49-1.335*G175+0.02759*POWER(G175,2)-0.0003235*POWER(G175,3)+0.000001614*POWER(G175,4))
-($J$16*(5.516*10^-1-1.759*10^-2*G175+2.253*10^-4*POWER(G175,2)-2.654*10^-7*POWER(G175,3)+5.363*10^-8*POWER(G175,4))))*32/22.414</f>
        <v>9.3891712561339702</v>
      </c>
      <c r="N175" s="103">
        <f t="shared" si="19"/>
        <v>293.41160175418656</v>
      </c>
    </row>
    <row r="176" spans="1:14">
      <c r="A176" s="102">
        <v>40387</v>
      </c>
      <c r="B176" t="s">
        <v>248</v>
      </c>
      <c r="C176">
        <v>25.855</v>
      </c>
      <c r="D176">
        <v>343.14400000000001</v>
      </c>
      <c r="E176">
        <v>28.74</v>
      </c>
      <c r="F176">
        <v>5499</v>
      </c>
      <c r="G176">
        <v>19.3</v>
      </c>
      <c r="I176" s="103">
        <f t="shared" si="20"/>
        <v>119.18539426568366</v>
      </c>
      <c r="J176" s="104">
        <f t="shared" si="17"/>
        <v>24.909747401527884</v>
      </c>
      <c r="K176" s="76">
        <f t="shared" si="21"/>
        <v>249.08258360384139</v>
      </c>
      <c r="L176" s="76">
        <f t="shared" si="18"/>
        <v>186.82781806741676</v>
      </c>
      <c r="M176" s="103">
        <f t="shared" si="22"/>
        <v>9.2802606597024866</v>
      </c>
      <c r="N176" s="103">
        <f t="shared" si="19"/>
        <v>290.00814561570269</v>
      </c>
    </row>
    <row r="177" spans="1:14">
      <c r="A177" s="102">
        <v>40387</v>
      </c>
      <c r="B177" t="s">
        <v>249</v>
      </c>
      <c r="C177">
        <v>26.021000000000001</v>
      </c>
      <c r="D177">
        <v>345.899</v>
      </c>
      <c r="E177">
        <v>28.65</v>
      </c>
      <c r="F177">
        <v>5478</v>
      </c>
      <c r="G177">
        <v>19.3</v>
      </c>
      <c r="I177" s="103">
        <f t="shared" si="20"/>
        <v>120.14231757644107</v>
      </c>
      <c r="J177" s="104">
        <f t="shared" si="17"/>
        <v>25.109744373476182</v>
      </c>
      <c r="K177" s="76">
        <f t="shared" si="21"/>
        <v>251.08243377023737</v>
      </c>
      <c r="L177" s="76">
        <f t="shared" si="18"/>
        <v>188.32783319349946</v>
      </c>
      <c r="M177" s="103">
        <f t="shared" si="22"/>
        <v>9.3547706095993508</v>
      </c>
      <c r="N177" s="103">
        <f t="shared" si="19"/>
        <v>292.33658154997971</v>
      </c>
    </row>
    <row r="178" spans="1:14">
      <c r="A178" s="102">
        <v>40387</v>
      </c>
      <c r="B178" t="s">
        <v>250</v>
      </c>
      <c r="C178">
        <v>26.187999999999999</v>
      </c>
      <c r="D178">
        <v>347.44</v>
      </c>
      <c r="E178">
        <v>28.6</v>
      </c>
      <c r="F178">
        <v>5477</v>
      </c>
      <c r="G178">
        <v>19.3</v>
      </c>
      <c r="I178" s="103">
        <f t="shared" si="20"/>
        <v>120.67783734673364</v>
      </c>
      <c r="J178" s="104">
        <f t="shared" si="17"/>
        <v>25.221668005467325</v>
      </c>
      <c r="K178" s="76">
        <f t="shared" si="21"/>
        <v>252.20160318505728</v>
      </c>
      <c r="L178" s="76">
        <f t="shared" si="18"/>
        <v>189.16728160772962</v>
      </c>
      <c r="M178" s="103">
        <f t="shared" si="22"/>
        <v>9.3964683619737794</v>
      </c>
      <c r="N178" s="103">
        <f t="shared" si="19"/>
        <v>293.63963631168059</v>
      </c>
    </row>
    <row r="179" spans="1:14">
      <c r="A179" s="102">
        <v>40387</v>
      </c>
      <c r="B179" t="s">
        <v>251</v>
      </c>
      <c r="C179">
        <v>26.355</v>
      </c>
      <c r="D179">
        <v>347.44</v>
      </c>
      <c r="E179">
        <v>28.6</v>
      </c>
      <c r="F179">
        <v>5446</v>
      </c>
      <c r="G179">
        <v>19.3</v>
      </c>
      <c r="I179" s="103">
        <f t="shared" si="20"/>
        <v>120.67783734673364</v>
      </c>
      <c r="J179" s="104">
        <f t="shared" si="17"/>
        <v>25.221668005467325</v>
      </c>
      <c r="K179" s="76">
        <f t="shared" si="21"/>
        <v>252.20160318505728</v>
      </c>
      <c r="L179" s="76">
        <f t="shared" si="18"/>
        <v>189.16728160772962</v>
      </c>
      <c r="M179" s="103">
        <f t="shared" si="22"/>
        <v>9.3964683619737794</v>
      </c>
      <c r="N179" s="103">
        <f t="shared" si="19"/>
        <v>293.63963631168059</v>
      </c>
    </row>
    <row r="180" spans="1:14">
      <c r="A180" s="102">
        <v>40387</v>
      </c>
      <c r="B180" t="s">
        <v>252</v>
      </c>
      <c r="C180">
        <v>26.521999999999998</v>
      </c>
      <c r="D180">
        <v>352.74299999999999</v>
      </c>
      <c r="E180">
        <v>28.43</v>
      </c>
      <c r="F180">
        <v>5444</v>
      </c>
      <c r="G180">
        <v>19.3</v>
      </c>
      <c r="I180" s="103">
        <f t="shared" si="20"/>
        <v>122.5197117745662</v>
      </c>
      <c r="J180" s="104">
        <f t="shared" si="17"/>
        <v>25.606619760884335</v>
      </c>
      <c r="K180" s="76">
        <f t="shared" si="21"/>
        <v>256.0508906248898</v>
      </c>
      <c r="L180" s="76">
        <f t="shared" si="18"/>
        <v>192.0544926005384</v>
      </c>
      <c r="M180" s="103">
        <f t="shared" si="22"/>
        <v>9.5398842133709998</v>
      </c>
      <c r="N180" s="103">
        <f t="shared" si="19"/>
        <v>298.12138166784376</v>
      </c>
    </row>
    <row r="181" spans="1:14">
      <c r="A181" s="102">
        <v>40387</v>
      </c>
      <c r="B181" t="s">
        <v>253</v>
      </c>
      <c r="C181">
        <v>26.689</v>
      </c>
      <c r="D181">
        <v>351.48700000000002</v>
      </c>
      <c r="E181">
        <v>28.47</v>
      </c>
      <c r="F181">
        <v>5440</v>
      </c>
      <c r="G181">
        <v>19.3</v>
      </c>
      <c r="I181" s="103">
        <f t="shared" si="20"/>
        <v>122.08337096611587</v>
      </c>
      <c r="J181" s="104">
        <f t="shared" si="17"/>
        <v>25.515424531918214</v>
      </c>
      <c r="K181" s="76">
        <f t="shared" si="21"/>
        <v>255.13899284940968</v>
      </c>
      <c r="L181" s="76">
        <f t="shared" si="18"/>
        <v>191.37051113050333</v>
      </c>
      <c r="M181" s="103">
        <f t="shared" si="22"/>
        <v>9.5059089392710749</v>
      </c>
      <c r="N181" s="103">
        <f t="shared" si="19"/>
        <v>297.05965435222112</v>
      </c>
    </row>
    <row r="182" spans="1:14">
      <c r="A182" s="102">
        <v>40387</v>
      </c>
      <c r="B182" t="s">
        <v>254</v>
      </c>
      <c r="C182">
        <v>26.856000000000002</v>
      </c>
      <c r="D182">
        <v>355.589</v>
      </c>
      <c r="E182">
        <v>28.34</v>
      </c>
      <c r="F182">
        <v>5427</v>
      </c>
      <c r="G182">
        <v>19.3</v>
      </c>
      <c r="I182" s="103">
        <f t="shared" si="20"/>
        <v>123.50821401295177</v>
      </c>
      <c r="J182" s="104">
        <f t="shared" si="17"/>
        <v>25.813216728706916</v>
      </c>
      <c r="K182" s="76">
        <f t="shared" si="21"/>
        <v>258.11673680471949</v>
      </c>
      <c r="L182" s="76">
        <f t="shared" si="18"/>
        <v>193.60400894429986</v>
      </c>
      <c r="M182" s="103">
        <f t="shared" si="22"/>
        <v>9.6168530273052664</v>
      </c>
      <c r="N182" s="103">
        <f t="shared" si="19"/>
        <v>300.52665710328955</v>
      </c>
    </row>
    <row r="183" spans="1:14">
      <c r="A183" s="102">
        <v>40387</v>
      </c>
      <c r="B183" t="s">
        <v>255</v>
      </c>
      <c r="C183">
        <v>27.023</v>
      </c>
      <c r="D183">
        <v>353.37299999999999</v>
      </c>
      <c r="E183">
        <v>28.41</v>
      </c>
      <c r="F183">
        <v>5414</v>
      </c>
      <c r="G183">
        <v>19.3</v>
      </c>
      <c r="I183" s="103">
        <f t="shared" si="20"/>
        <v>122.7385708051107</v>
      </c>
      <c r="J183" s="104">
        <f t="shared" si="17"/>
        <v>25.652361298268133</v>
      </c>
      <c r="K183" s="76">
        <f t="shared" si="21"/>
        <v>256.50827865560382</v>
      </c>
      <c r="L183" s="76">
        <f t="shared" si="18"/>
        <v>192.39756278453953</v>
      </c>
      <c r="M183" s="103">
        <f t="shared" si="22"/>
        <v>9.5569254696733896</v>
      </c>
      <c r="N183" s="103">
        <f t="shared" si="19"/>
        <v>298.65392092729343</v>
      </c>
    </row>
    <row r="184" spans="1:14">
      <c r="A184" s="102">
        <v>40387</v>
      </c>
      <c r="B184" t="s">
        <v>256</v>
      </c>
      <c r="C184">
        <v>27.19</v>
      </c>
      <c r="D184">
        <v>353.68900000000002</v>
      </c>
      <c r="E184">
        <v>28.4</v>
      </c>
      <c r="F184">
        <v>5396</v>
      </c>
      <c r="G184">
        <v>19.3</v>
      </c>
      <c r="I184" s="103">
        <f t="shared" si="20"/>
        <v>122.84817302219294</v>
      </c>
      <c r="J184" s="104">
        <f t="shared" si="17"/>
        <v>25.675268161638325</v>
      </c>
      <c r="K184" s="76">
        <f t="shared" si="21"/>
        <v>256.73733359616722</v>
      </c>
      <c r="L184" s="76">
        <f t="shared" si="18"/>
        <v>192.56936859345583</v>
      </c>
      <c r="M184" s="103">
        <f t="shared" si="22"/>
        <v>9.5654595450915334</v>
      </c>
      <c r="N184" s="103">
        <f t="shared" si="19"/>
        <v>298.92061078411041</v>
      </c>
    </row>
    <row r="185" spans="1:14">
      <c r="A185" s="102">
        <v>40387</v>
      </c>
      <c r="B185" t="s">
        <v>257</v>
      </c>
      <c r="C185">
        <v>27.356999999999999</v>
      </c>
      <c r="D185">
        <v>356.22500000000002</v>
      </c>
      <c r="E185">
        <v>28.32</v>
      </c>
      <c r="F185">
        <v>5394</v>
      </c>
      <c r="G185">
        <v>19.3</v>
      </c>
      <c r="I185" s="103">
        <f t="shared" si="20"/>
        <v>123.7291562832683</v>
      </c>
      <c r="J185" s="104">
        <f t="shared" si="17"/>
        <v>25.859393663203072</v>
      </c>
      <c r="K185" s="76">
        <f t="shared" si="21"/>
        <v>258.57847854628778</v>
      </c>
      <c r="L185" s="76">
        <f t="shared" si="18"/>
        <v>193.9503446890144</v>
      </c>
      <c r="M185" s="103">
        <f t="shared" si="22"/>
        <v>9.6340564931486838</v>
      </c>
      <c r="N185" s="103">
        <f t="shared" si="19"/>
        <v>301.06426541089638</v>
      </c>
    </row>
    <row r="186" spans="1:14">
      <c r="A186" s="102">
        <v>40387</v>
      </c>
      <c r="B186" t="s">
        <v>258</v>
      </c>
      <c r="C186">
        <v>27.524000000000001</v>
      </c>
      <c r="D186">
        <v>355.197</v>
      </c>
      <c r="E186">
        <v>28.31</v>
      </c>
      <c r="F186">
        <v>5382</v>
      </c>
      <c r="G186">
        <v>19.399999999999999</v>
      </c>
      <c r="I186" s="103">
        <f t="shared" si="20"/>
        <v>123.61823920007423</v>
      </c>
      <c r="J186" s="104">
        <f t="shared" si="17"/>
        <v>25.83621199281551</v>
      </c>
      <c r="K186" s="76">
        <f t="shared" si="21"/>
        <v>258.31040454241332</v>
      </c>
      <c r="L186" s="76">
        <f t="shared" si="18"/>
        <v>193.74927209493805</v>
      </c>
      <c r="M186" s="103">
        <f t="shared" si="22"/>
        <v>9.6073849238623161</v>
      </c>
      <c r="N186" s="103">
        <f t="shared" si="19"/>
        <v>300.23077887069741</v>
      </c>
    </row>
    <row r="187" spans="1:14">
      <c r="A187" s="102">
        <v>40387</v>
      </c>
      <c r="B187" t="s">
        <v>259</v>
      </c>
      <c r="C187">
        <v>27.69</v>
      </c>
      <c r="D187">
        <v>356.47</v>
      </c>
      <c r="E187">
        <v>28.27</v>
      </c>
      <c r="F187">
        <v>5369</v>
      </c>
      <c r="G187">
        <v>19.399999999999999</v>
      </c>
      <c r="I187" s="103">
        <f t="shared" si="20"/>
        <v>124.06122166927827</v>
      </c>
      <c r="J187" s="104">
        <f t="shared" si="17"/>
        <v>25.928795328879154</v>
      </c>
      <c r="K187" s="76">
        <f t="shared" si="21"/>
        <v>259.23605258242543</v>
      </c>
      <c r="L187" s="76">
        <f t="shared" si="18"/>
        <v>194.44356714002598</v>
      </c>
      <c r="M187" s="103">
        <f t="shared" si="22"/>
        <v>9.6418127164251768</v>
      </c>
      <c r="N187" s="103">
        <f t="shared" si="19"/>
        <v>301.30664738828676</v>
      </c>
    </row>
    <row r="188" spans="1:14">
      <c r="A188" s="102">
        <v>40387</v>
      </c>
      <c r="B188" t="s">
        <v>260</v>
      </c>
      <c r="C188">
        <v>27.856999999999999</v>
      </c>
      <c r="D188">
        <v>359.03199999999998</v>
      </c>
      <c r="E188">
        <v>28.19</v>
      </c>
      <c r="F188">
        <v>5356</v>
      </c>
      <c r="G188">
        <v>19.399999999999999</v>
      </c>
      <c r="I188" s="103">
        <f t="shared" si="20"/>
        <v>124.95282229638293</v>
      </c>
      <c r="J188" s="104">
        <f t="shared" si="17"/>
        <v>26.115139859944033</v>
      </c>
      <c r="K188" s="76">
        <f t="shared" si="21"/>
        <v>261.09912489414893</v>
      </c>
      <c r="L188" s="76">
        <f t="shared" si="18"/>
        <v>195.84099015477483</v>
      </c>
      <c r="M188" s="103">
        <f t="shared" si="22"/>
        <v>9.7111062970357853</v>
      </c>
      <c r="N188" s="103">
        <f t="shared" si="19"/>
        <v>303.47207178236829</v>
      </c>
    </row>
    <row r="189" spans="1:14">
      <c r="A189" s="102">
        <v>40387</v>
      </c>
      <c r="B189" t="s">
        <v>261</v>
      </c>
      <c r="C189">
        <v>28.024000000000001</v>
      </c>
      <c r="D189">
        <v>362.91500000000002</v>
      </c>
      <c r="E189">
        <v>28.07</v>
      </c>
      <c r="F189">
        <v>5342</v>
      </c>
      <c r="G189">
        <v>19.399999999999999</v>
      </c>
      <c r="I189" s="103">
        <f t="shared" si="20"/>
        <v>126.30446681883777</v>
      </c>
      <c r="J189" s="104">
        <f t="shared" si="17"/>
        <v>26.397633565137095</v>
      </c>
      <c r="K189" s="76">
        <f t="shared" si="21"/>
        <v>263.9234964889244</v>
      </c>
      <c r="L189" s="76">
        <f t="shared" si="18"/>
        <v>197.95944891985147</v>
      </c>
      <c r="M189" s="103">
        <f t="shared" si="22"/>
        <v>9.8161536532469995</v>
      </c>
      <c r="N189" s="103">
        <f t="shared" si="19"/>
        <v>306.75480166396875</v>
      </c>
    </row>
    <row r="190" spans="1:14">
      <c r="A190" s="102">
        <v>40387</v>
      </c>
      <c r="B190" t="s">
        <v>262</v>
      </c>
      <c r="C190">
        <v>28.190999999999999</v>
      </c>
      <c r="D190">
        <v>361.291</v>
      </c>
      <c r="E190">
        <v>28.12</v>
      </c>
      <c r="F190">
        <v>5330</v>
      </c>
      <c r="G190">
        <v>19.399999999999999</v>
      </c>
      <c r="I190" s="103">
        <f t="shared" si="20"/>
        <v>125.73919024044538</v>
      </c>
      <c r="J190" s="104">
        <f t="shared" si="17"/>
        <v>26.279490760253083</v>
      </c>
      <c r="K190" s="76">
        <f t="shared" si="21"/>
        <v>262.74230492214787</v>
      </c>
      <c r="L190" s="76">
        <f t="shared" si="18"/>
        <v>197.07347993740558</v>
      </c>
      <c r="M190" s="103">
        <f t="shared" si="22"/>
        <v>9.772221384738712</v>
      </c>
      <c r="N190" s="103">
        <f t="shared" si="19"/>
        <v>305.38191827308475</v>
      </c>
    </row>
    <row r="191" spans="1:14">
      <c r="A191" s="102">
        <v>40387</v>
      </c>
      <c r="B191" t="s">
        <v>263</v>
      </c>
      <c r="C191">
        <v>28.358000000000001</v>
      </c>
      <c r="D191">
        <v>365.86099999999999</v>
      </c>
      <c r="E191">
        <v>27.98</v>
      </c>
      <c r="F191">
        <v>5323</v>
      </c>
      <c r="G191">
        <v>19.399999999999999</v>
      </c>
      <c r="I191" s="103">
        <f t="shared" si="20"/>
        <v>127.32956578003031</v>
      </c>
      <c r="J191" s="104">
        <f t="shared" si="17"/>
        <v>26.611879248026334</v>
      </c>
      <c r="K191" s="76">
        <f t="shared" si="21"/>
        <v>266.06552447019249</v>
      </c>
      <c r="L191" s="76">
        <f t="shared" si="18"/>
        <v>199.56610647169444</v>
      </c>
      <c r="M191" s="103">
        <f t="shared" si="22"/>
        <v>9.8958224818030249</v>
      </c>
      <c r="N191" s="103">
        <f t="shared" si="19"/>
        <v>309.24445255634453</v>
      </c>
    </row>
    <row r="192" spans="1:14">
      <c r="A192" s="102">
        <v>40387</v>
      </c>
      <c r="B192" t="s">
        <v>264</v>
      </c>
      <c r="C192">
        <v>28.524999999999999</v>
      </c>
      <c r="D192">
        <v>366.84899999999999</v>
      </c>
      <c r="E192">
        <v>27.95</v>
      </c>
      <c r="F192">
        <v>5319</v>
      </c>
      <c r="G192">
        <v>19.399999999999999</v>
      </c>
      <c r="I192" s="103">
        <f t="shared" si="20"/>
        <v>127.67345404064761</v>
      </c>
      <c r="J192" s="104">
        <f t="shared" si="17"/>
        <v>26.683751894495348</v>
      </c>
      <c r="K192" s="76">
        <f t="shared" si="21"/>
        <v>266.78410707007623</v>
      </c>
      <c r="L192" s="76">
        <f t="shared" si="18"/>
        <v>200.10508923514215</v>
      </c>
      <c r="M192" s="103">
        <f t="shared" si="22"/>
        <v>9.9225488525386609</v>
      </c>
      <c r="N192" s="103">
        <f t="shared" si="19"/>
        <v>310.07965164183315</v>
      </c>
    </row>
    <row r="193" spans="1:14">
      <c r="A193" s="102">
        <v>40387</v>
      </c>
      <c r="B193" t="s">
        <v>265</v>
      </c>
      <c r="C193">
        <v>28.692</v>
      </c>
      <c r="D193">
        <v>368.50299999999999</v>
      </c>
      <c r="E193">
        <v>27.9</v>
      </c>
      <c r="F193">
        <v>5297</v>
      </c>
      <c r="G193">
        <v>19.399999999999999</v>
      </c>
      <c r="I193" s="103">
        <f t="shared" si="20"/>
        <v>128.24905181684389</v>
      </c>
      <c r="J193" s="104">
        <f t="shared" si="17"/>
        <v>26.804051829720368</v>
      </c>
      <c r="K193" s="76">
        <f t="shared" si="21"/>
        <v>267.98686562241522</v>
      </c>
      <c r="L193" s="76">
        <f t="shared" si="18"/>
        <v>201.00723483177211</v>
      </c>
      <c r="M193" s="103">
        <f t="shared" si="22"/>
        <v>9.9672832657856141</v>
      </c>
      <c r="N193" s="103">
        <f t="shared" si="19"/>
        <v>311.47760205580045</v>
      </c>
    </row>
    <row r="194" spans="1:14">
      <c r="A194" s="102">
        <v>40387</v>
      </c>
      <c r="B194" t="s">
        <v>266</v>
      </c>
      <c r="C194">
        <v>28.859000000000002</v>
      </c>
      <c r="D194">
        <v>366.78300000000002</v>
      </c>
      <c r="E194">
        <v>27.91</v>
      </c>
      <c r="F194">
        <v>5286</v>
      </c>
      <c r="G194">
        <v>19.5</v>
      </c>
      <c r="I194" s="103">
        <f t="shared" si="20"/>
        <v>127.90484805492578</v>
      </c>
      <c r="J194" s="104">
        <f t="shared" si="17"/>
        <v>26.732113243479485</v>
      </c>
      <c r="K194" s="76">
        <f t="shared" si="21"/>
        <v>267.22988990965564</v>
      </c>
      <c r="L194" s="76">
        <f t="shared" si="18"/>
        <v>200.43945478589853</v>
      </c>
      <c r="M194" s="103">
        <f t="shared" si="22"/>
        <v>9.9219214502896307</v>
      </c>
      <c r="N194" s="103">
        <f t="shared" si="19"/>
        <v>310.06004532155094</v>
      </c>
    </row>
    <row r="195" spans="1:14">
      <c r="A195" s="102">
        <v>40387</v>
      </c>
      <c r="B195" t="s">
        <v>267</v>
      </c>
      <c r="C195">
        <v>29.026</v>
      </c>
      <c r="D195">
        <v>369.10199999999998</v>
      </c>
      <c r="E195">
        <v>27.84</v>
      </c>
      <c r="F195">
        <v>5285</v>
      </c>
      <c r="G195">
        <v>19.5</v>
      </c>
      <c r="I195" s="103">
        <f t="shared" si="20"/>
        <v>128.71359582171175</v>
      </c>
      <c r="J195" s="104">
        <f t="shared" si="17"/>
        <v>26.901141526737753</v>
      </c>
      <c r="K195" s="76">
        <f t="shared" si="21"/>
        <v>268.91959581189076</v>
      </c>
      <c r="L195" s="76">
        <f t="shared" si="18"/>
        <v>201.706841940483</v>
      </c>
      <c r="M195" s="103">
        <f t="shared" si="22"/>
        <v>9.9846581794846152</v>
      </c>
      <c r="N195" s="103">
        <f t="shared" si="19"/>
        <v>312.02056810889422</v>
      </c>
    </row>
    <row r="196" spans="1:14">
      <c r="A196" s="102">
        <v>40387</v>
      </c>
      <c r="B196" t="s">
        <v>268</v>
      </c>
      <c r="C196">
        <v>29.193000000000001</v>
      </c>
      <c r="D196">
        <v>369.10199999999998</v>
      </c>
      <c r="E196">
        <v>27.84</v>
      </c>
      <c r="F196">
        <v>5271</v>
      </c>
      <c r="G196">
        <v>19.5</v>
      </c>
      <c r="I196" s="103">
        <f t="shared" si="20"/>
        <v>128.71359582171175</v>
      </c>
      <c r="J196" s="104">
        <f t="shared" si="17"/>
        <v>26.901141526737753</v>
      </c>
      <c r="K196" s="76">
        <f t="shared" si="21"/>
        <v>268.91959581189076</v>
      </c>
      <c r="L196" s="76">
        <f t="shared" si="18"/>
        <v>201.706841940483</v>
      </c>
      <c r="M196" s="103">
        <f t="shared" si="22"/>
        <v>9.9846581794846152</v>
      </c>
      <c r="N196" s="103">
        <f t="shared" si="19"/>
        <v>312.02056810889422</v>
      </c>
    </row>
    <row r="197" spans="1:14">
      <c r="A197" s="102">
        <v>40387</v>
      </c>
      <c r="B197" t="s">
        <v>269</v>
      </c>
      <c r="C197">
        <v>29.36</v>
      </c>
      <c r="D197">
        <v>373.79300000000001</v>
      </c>
      <c r="E197">
        <v>27.7</v>
      </c>
      <c r="F197">
        <v>5254</v>
      </c>
      <c r="G197">
        <v>19.5</v>
      </c>
      <c r="I197" s="103">
        <f t="shared" si="20"/>
        <v>130.34938799621324</v>
      </c>
      <c r="J197" s="104">
        <f t="shared" si="17"/>
        <v>27.243022091208562</v>
      </c>
      <c r="K197" s="76">
        <f t="shared" si="21"/>
        <v>272.33723454376576</v>
      </c>
      <c r="L197" s="76">
        <f t="shared" si="18"/>
        <v>204.2702888823793</v>
      </c>
      <c r="M197" s="103">
        <f t="shared" si="22"/>
        <v>10.111550957289507</v>
      </c>
      <c r="N197" s="103">
        <f t="shared" si="19"/>
        <v>315.98596741529713</v>
      </c>
    </row>
    <row r="198" spans="1:14">
      <c r="A198" s="102">
        <v>40387</v>
      </c>
      <c r="B198" t="s">
        <v>270</v>
      </c>
      <c r="C198">
        <v>29.527000000000001</v>
      </c>
      <c r="D198">
        <v>370.76900000000001</v>
      </c>
      <c r="E198">
        <v>27.79</v>
      </c>
      <c r="F198">
        <v>5246</v>
      </c>
      <c r="G198">
        <v>19.5</v>
      </c>
      <c r="I198" s="103">
        <f t="shared" si="20"/>
        <v>129.29499144525482</v>
      </c>
      <c r="J198" s="104">
        <f t="shared" si="17"/>
        <v>27.022653212058259</v>
      </c>
      <c r="K198" s="76">
        <f t="shared" si="21"/>
        <v>270.13429791924676</v>
      </c>
      <c r="L198" s="76">
        <f t="shared" si="18"/>
        <v>202.61794596484208</v>
      </c>
      <c r="M198" s="103">
        <f t="shared" si="22"/>
        <v>10.029758594332531</v>
      </c>
      <c r="N198" s="103">
        <f t="shared" si="19"/>
        <v>313.42995607289157</v>
      </c>
    </row>
    <row r="199" spans="1:14">
      <c r="A199" s="102">
        <v>40387</v>
      </c>
      <c r="B199" t="s">
        <v>271</v>
      </c>
      <c r="C199">
        <v>29.693999999999999</v>
      </c>
      <c r="D199">
        <v>375.82499999999999</v>
      </c>
      <c r="E199">
        <v>27.64</v>
      </c>
      <c r="F199">
        <v>5227</v>
      </c>
      <c r="G199">
        <v>19.5</v>
      </c>
      <c r="I199" s="103">
        <f t="shared" si="20"/>
        <v>131.05800250130986</v>
      </c>
      <c r="J199" s="104">
        <f t="shared" si="17"/>
        <v>27.391122522773756</v>
      </c>
      <c r="K199" s="76">
        <f t="shared" si="21"/>
        <v>273.8177333603864</v>
      </c>
      <c r="L199" s="76">
        <f t="shared" si="18"/>
        <v>205.38075738466748</v>
      </c>
      <c r="M199" s="103">
        <f t="shared" si="22"/>
        <v>10.166520081329946</v>
      </c>
      <c r="N199" s="103">
        <f t="shared" si="19"/>
        <v>317.70375254156079</v>
      </c>
    </row>
    <row r="200" spans="1:14">
      <c r="A200" s="102">
        <v>40387</v>
      </c>
      <c r="B200" t="s">
        <v>272</v>
      </c>
      <c r="C200">
        <v>29.86</v>
      </c>
      <c r="D200">
        <v>374.46899999999999</v>
      </c>
      <c r="E200">
        <v>27.68</v>
      </c>
      <c r="F200">
        <v>5220</v>
      </c>
      <c r="G200">
        <v>19.5</v>
      </c>
      <c r="I200" s="103">
        <f t="shared" si="20"/>
        <v>130.58508508892518</v>
      </c>
      <c r="J200" s="104">
        <f t="shared" si="17"/>
        <v>27.29228278358536</v>
      </c>
      <c r="K200" s="76">
        <f t="shared" si="21"/>
        <v>272.82967333006098</v>
      </c>
      <c r="L200" s="76">
        <f t="shared" si="18"/>
        <v>204.63964936774198</v>
      </c>
      <c r="M200" s="103">
        <f t="shared" si="22"/>
        <v>10.12983461170537</v>
      </c>
      <c r="N200" s="103">
        <f t="shared" si="19"/>
        <v>316.5573316157928</v>
      </c>
    </row>
    <row r="201" spans="1:14">
      <c r="A201" s="102">
        <v>40387</v>
      </c>
      <c r="B201" t="s">
        <v>273</v>
      </c>
      <c r="C201">
        <v>30.027000000000001</v>
      </c>
      <c r="D201">
        <v>375.14600000000002</v>
      </c>
      <c r="E201">
        <v>27.66</v>
      </c>
      <c r="F201">
        <v>5215</v>
      </c>
      <c r="G201">
        <v>19.5</v>
      </c>
      <c r="I201" s="103">
        <f t="shared" si="20"/>
        <v>130.8212894589401</v>
      </c>
      <c r="J201" s="104">
        <f t="shared" si="17"/>
        <v>27.341649496918482</v>
      </c>
      <c r="K201" s="76">
        <f t="shared" si="21"/>
        <v>273.32317196404676</v>
      </c>
      <c r="L201" s="76">
        <f t="shared" si="18"/>
        <v>205.00980480644361</v>
      </c>
      <c r="M201" s="103">
        <f t="shared" si="22"/>
        <v>10.148157616979546</v>
      </c>
      <c r="N201" s="103">
        <f t="shared" si="19"/>
        <v>317.12992553061082</v>
      </c>
    </row>
    <row r="202" spans="1:14">
      <c r="A202" s="102">
        <v>40387</v>
      </c>
      <c r="B202" t="s">
        <v>274</v>
      </c>
      <c r="C202">
        <v>30.193999999999999</v>
      </c>
      <c r="D202">
        <v>378.84100000000001</v>
      </c>
      <c r="E202">
        <v>27.51</v>
      </c>
      <c r="F202">
        <v>5198</v>
      </c>
      <c r="G202">
        <v>19.600000000000001</v>
      </c>
      <c r="I202" s="103">
        <f t="shared" si="20"/>
        <v>132.37272329757653</v>
      </c>
      <c r="J202" s="104">
        <f t="shared" si="17"/>
        <v>27.665899169193494</v>
      </c>
      <c r="K202" s="76">
        <f t="shared" si="21"/>
        <v>276.5252969324975</v>
      </c>
      <c r="L202" s="76">
        <f t="shared" si="18"/>
        <v>207.41160268560139</v>
      </c>
      <c r="M202" s="103">
        <f t="shared" si="22"/>
        <v>10.249296142966069</v>
      </c>
      <c r="N202" s="103">
        <f t="shared" si="19"/>
        <v>320.29050446768963</v>
      </c>
    </row>
    <row r="203" spans="1:14">
      <c r="A203" s="102">
        <v>40387</v>
      </c>
      <c r="B203" t="s">
        <v>275</v>
      </c>
      <c r="C203">
        <v>30.361000000000001</v>
      </c>
      <c r="D203">
        <v>380.56200000000001</v>
      </c>
      <c r="E203">
        <v>27.46</v>
      </c>
      <c r="F203">
        <v>5195</v>
      </c>
      <c r="G203">
        <v>19.600000000000001</v>
      </c>
      <c r="I203" s="103">
        <f t="shared" si="20"/>
        <v>132.97409004541302</v>
      </c>
      <c r="J203" s="104">
        <f t="shared" si="17"/>
        <v>27.79158481949132</v>
      </c>
      <c r="K203" s="76">
        <f t="shared" si="21"/>
        <v>277.78154606274308</v>
      </c>
      <c r="L203" s="76">
        <f t="shared" si="18"/>
        <v>208.35386962597551</v>
      </c>
      <c r="M203" s="103">
        <f t="shared" si="22"/>
        <v>10.295858499134063</v>
      </c>
      <c r="N203" s="103">
        <f t="shared" si="19"/>
        <v>321.74557809793947</v>
      </c>
    </row>
    <row r="204" spans="1:14">
      <c r="A204" s="102">
        <v>40387</v>
      </c>
      <c r="B204" t="s">
        <v>276</v>
      </c>
      <c r="C204">
        <v>30.527999999999999</v>
      </c>
      <c r="D204">
        <v>377.471</v>
      </c>
      <c r="E204">
        <v>27.55</v>
      </c>
      <c r="F204">
        <v>5181</v>
      </c>
      <c r="G204">
        <v>19.600000000000001</v>
      </c>
      <c r="I204" s="103">
        <f t="shared" si="20"/>
        <v>131.89396376664689</v>
      </c>
      <c r="J204" s="104">
        <f t="shared" si="17"/>
        <v>27.565838427229199</v>
      </c>
      <c r="K204" s="76">
        <f t="shared" si="21"/>
        <v>275.52517305386453</v>
      </c>
      <c r="L204" s="76">
        <f t="shared" si="18"/>
        <v>206.66144601330953</v>
      </c>
      <c r="M204" s="103">
        <f t="shared" si="22"/>
        <v>10.212226963670464</v>
      </c>
      <c r="N204" s="103">
        <f t="shared" si="19"/>
        <v>319.132092614702</v>
      </c>
    </row>
    <row r="205" spans="1:14">
      <c r="A205" s="102">
        <v>40387</v>
      </c>
      <c r="B205" t="s">
        <v>277</v>
      </c>
      <c r="C205">
        <v>30.695</v>
      </c>
      <c r="D205">
        <v>384.03300000000002</v>
      </c>
      <c r="E205">
        <v>27.36</v>
      </c>
      <c r="F205">
        <v>5178</v>
      </c>
      <c r="G205">
        <v>19.600000000000001</v>
      </c>
      <c r="I205" s="103">
        <f t="shared" si="20"/>
        <v>134.18663327450412</v>
      </c>
      <c r="J205" s="104">
        <f t="shared" si="17"/>
        <v>28.045006354371356</v>
      </c>
      <c r="K205" s="76">
        <f t="shared" si="21"/>
        <v>280.31453675837258</v>
      </c>
      <c r="L205" s="76">
        <f t="shared" si="18"/>
        <v>210.25377413958128</v>
      </c>
      <c r="M205" s="103">
        <f t="shared" si="22"/>
        <v>10.389742755131163</v>
      </c>
      <c r="N205" s="103">
        <f t="shared" si="19"/>
        <v>324.67946109784884</v>
      </c>
    </row>
    <row r="206" spans="1:14">
      <c r="A206" s="102">
        <v>40387</v>
      </c>
      <c r="B206" t="s">
        <v>278</v>
      </c>
      <c r="C206">
        <v>30.861999999999998</v>
      </c>
      <c r="D206">
        <v>385.78199999999998</v>
      </c>
      <c r="E206">
        <v>27.31</v>
      </c>
      <c r="F206">
        <v>5154</v>
      </c>
      <c r="G206">
        <v>19.600000000000001</v>
      </c>
      <c r="I206" s="103">
        <f t="shared" si="20"/>
        <v>134.79785505946546</v>
      </c>
      <c r="J206" s="104">
        <f t="shared" si="17"/>
        <v>28.172751707428279</v>
      </c>
      <c r="K206" s="76">
        <f t="shared" si="21"/>
        <v>281.59137296274747</v>
      </c>
      <c r="L206" s="76">
        <f t="shared" si="18"/>
        <v>211.21148269808992</v>
      </c>
      <c r="M206" s="103">
        <f t="shared" si="22"/>
        <v>10.437068162715457</v>
      </c>
      <c r="N206" s="103">
        <f t="shared" si="19"/>
        <v>326.15838008485804</v>
      </c>
    </row>
    <row r="207" spans="1:14">
      <c r="A207" s="102">
        <v>40387</v>
      </c>
      <c r="B207" t="s">
        <v>279</v>
      </c>
      <c r="C207">
        <v>31.029</v>
      </c>
      <c r="D207">
        <v>384.73099999999999</v>
      </c>
      <c r="E207">
        <v>27.34</v>
      </c>
      <c r="F207">
        <v>5150</v>
      </c>
      <c r="G207">
        <v>19.600000000000001</v>
      </c>
      <c r="I207" s="103">
        <f t="shared" si="20"/>
        <v>134.43072378602872</v>
      </c>
      <c r="J207" s="104">
        <f t="shared" si="17"/>
        <v>28.096021271280001</v>
      </c>
      <c r="K207" s="76">
        <f t="shared" si="21"/>
        <v>280.82443939916072</v>
      </c>
      <c r="L207" s="76">
        <f t="shared" si="18"/>
        <v>210.63623362922903</v>
      </c>
      <c r="M207" s="103">
        <f t="shared" si="22"/>
        <v>10.408642086322526</v>
      </c>
      <c r="N207" s="103">
        <f t="shared" si="19"/>
        <v>325.27006519757896</v>
      </c>
    </row>
    <row r="208" spans="1:14">
      <c r="A208" s="102">
        <v>40387</v>
      </c>
      <c r="B208" t="s">
        <v>280</v>
      </c>
      <c r="C208">
        <v>31.196000000000002</v>
      </c>
      <c r="D208">
        <v>384.03300000000002</v>
      </c>
      <c r="E208">
        <v>27.36</v>
      </c>
      <c r="F208">
        <v>5149</v>
      </c>
      <c r="G208">
        <v>19.600000000000001</v>
      </c>
      <c r="I208" s="103">
        <f t="shared" si="20"/>
        <v>134.18663327450412</v>
      </c>
      <c r="J208" s="104">
        <f t="shared" si="17"/>
        <v>28.045006354371356</v>
      </c>
      <c r="K208" s="76">
        <f t="shared" si="21"/>
        <v>280.31453675837258</v>
      </c>
      <c r="L208" s="76">
        <f t="shared" si="18"/>
        <v>210.25377413958128</v>
      </c>
      <c r="M208" s="103">
        <f t="shared" si="22"/>
        <v>10.389742755131163</v>
      </c>
      <c r="N208" s="103">
        <f t="shared" si="19"/>
        <v>324.67946109784884</v>
      </c>
    </row>
    <row r="209" spans="1:14">
      <c r="A209" s="102">
        <v>40387</v>
      </c>
      <c r="B209" t="s">
        <v>281</v>
      </c>
      <c r="C209">
        <v>31.363</v>
      </c>
      <c r="D209">
        <v>384.03300000000002</v>
      </c>
      <c r="E209">
        <v>27.36</v>
      </c>
      <c r="F209">
        <v>5140</v>
      </c>
      <c r="G209">
        <v>19.600000000000001</v>
      </c>
      <c r="I209" s="103">
        <f t="shared" si="20"/>
        <v>134.18663327450412</v>
      </c>
      <c r="J209" s="104">
        <f t="shared" si="17"/>
        <v>28.045006354371356</v>
      </c>
      <c r="K209" s="76">
        <f t="shared" si="21"/>
        <v>280.31453675837258</v>
      </c>
      <c r="L209" s="76">
        <f t="shared" si="18"/>
        <v>210.25377413958128</v>
      </c>
      <c r="M209" s="103">
        <f t="shared" si="22"/>
        <v>10.389742755131163</v>
      </c>
      <c r="N209" s="103">
        <f t="shared" si="19"/>
        <v>324.67946109784884</v>
      </c>
    </row>
    <row r="210" spans="1:14">
      <c r="A210" s="102">
        <v>40387</v>
      </c>
      <c r="B210" t="s">
        <v>282</v>
      </c>
      <c r="C210">
        <v>31.529</v>
      </c>
      <c r="D210">
        <v>384.33199999999999</v>
      </c>
      <c r="E210">
        <v>27.31</v>
      </c>
      <c r="F210">
        <v>5117</v>
      </c>
      <c r="G210">
        <v>19.7</v>
      </c>
      <c r="I210" s="103">
        <f t="shared" si="20"/>
        <v>134.55784482550038</v>
      </c>
      <c r="J210" s="104">
        <f t="shared" si="17"/>
        <v>28.12258956852958</v>
      </c>
      <c r="K210" s="76">
        <f t="shared" si="21"/>
        <v>281.04986320212885</v>
      </c>
      <c r="L210" s="76">
        <f t="shared" si="18"/>
        <v>210.80531585344417</v>
      </c>
      <c r="M210" s="103">
        <f t="shared" si="22"/>
        <v>10.399008168447315</v>
      </c>
      <c r="N210" s="103">
        <f t="shared" si="19"/>
        <v>324.9690052639786</v>
      </c>
    </row>
    <row r="211" spans="1:14">
      <c r="A211" s="102">
        <v>40387</v>
      </c>
      <c r="B211" t="s">
        <v>283</v>
      </c>
      <c r="C211">
        <v>31.696000000000002</v>
      </c>
      <c r="D211">
        <v>385.03199999999998</v>
      </c>
      <c r="E211">
        <v>27.29</v>
      </c>
      <c r="F211">
        <v>5103</v>
      </c>
      <c r="G211">
        <v>19.7</v>
      </c>
      <c r="I211" s="103">
        <f t="shared" si="20"/>
        <v>134.80284065865911</v>
      </c>
      <c r="J211" s="104">
        <f t="shared" si="17"/>
        <v>28.173793697659754</v>
      </c>
      <c r="K211" s="76">
        <f t="shared" si="21"/>
        <v>281.56158398276153</v>
      </c>
      <c r="L211" s="76">
        <f t="shared" si="18"/>
        <v>211.18913906389156</v>
      </c>
      <c r="M211" s="103">
        <f t="shared" si="22"/>
        <v>10.417942134531247</v>
      </c>
      <c r="N211" s="103">
        <f t="shared" si="19"/>
        <v>325.56069170410143</v>
      </c>
    </row>
    <row r="212" spans="1:14">
      <c r="A212" s="102">
        <v>40387</v>
      </c>
      <c r="B212" t="s">
        <v>284</v>
      </c>
      <c r="C212">
        <v>31.863</v>
      </c>
      <c r="D212">
        <v>388.55399999999997</v>
      </c>
      <c r="E212">
        <v>27.19</v>
      </c>
      <c r="F212">
        <v>5104</v>
      </c>
      <c r="G212">
        <v>19.7</v>
      </c>
      <c r="I212" s="103">
        <f t="shared" si="20"/>
        <v>136.03585151271449</v>
      </c>
      <c r="J212" s="104">
        <f t="shared" si="17"/>
        <v>28.431492966157325</v>
      </c>
      <c r="K212" s="76">
        <f t="shared" si="21"/>
        <v>284.13696360710378</v>
      </c>
      <c r="L212" s="76">
        <f t="shared" si="18"/>
        <v>213.12083797655583</v>
      </c>
      <c r="M212" s="103">
        <f t="shared" si="22"/>
        <v>10.513232676377651</v>
      </c>
      <c r="N212" s="103">
        <f t="shared" si="19"/>
        <v>328.53852113680159</v>
      </c>
    </row>
    <row r="213" spans="1:14">
      <c r="A213" s="102">
        <v>40387</v>
      </c>
      <c r="B213" t="s">
        <v>285</v>
      </c>
      <c r="C213">
        <v>32.014000000000003</v>
      </c>
      <c r="D213">
        <v>392.11399999999998</v>
      </c>
      <c r="E213">
        <v>27.09</v>
      </c>
      <c r="F213">
        <v>5095</v>
      </c>
      <c r="G213">
        <v>19.7</v>
      </c>
      <c r="I213" s="103">
        <f t="shared" si="20"/>
        <v>137.28238514267818</v>
      </c>
      <c r="J213" s="104">
        <f t="shared" ref="J213:J220" si="23">I213*20.9/100</f>
        <v>28.692018494819735</v>
      </c>
      <c r="K213" s="76">
        <f t="shared" si="21"/>
        <v>286.74058814220598</v>
      </c>
      <c r="L213" s="76">
        <f t="shared" ref="L213:L220" si="24">K213/1.33322</f>
        <v>215.07372237305617</v>
      </c>
      <c r="M213" s="103">
        <f t="shared" si="22"/>
        <v>10.609568296326433</v>
      </c>
      <c r="N213" s="103">
        <f t="shared" ref="N213:N220" si="25">M213*31.25</f>
        <v>331.54900926020105</v>
      </c>
    </row>
    <row r="214" spans="1:14">
      <c r="A214" s="102">
        <v>40387</v>
      </c>
      <c r="B214" t="s">
        <v>286</v>
      </c>
      <c r="C214">
        <v>32.18</v>
      </c>
      <c r="D214">
        <v>393.19</v>
      </c>
      <c r="E214">
        <v>27.06</v>
      </c>
      <c r="F214">
        <v>5098</v>
      </c>
      <c r="G214">
        <v>19.7</v>
      </c>
      <c r="I214" s="103">
        <f t="shared" si="20"/>
        <v>137.65901029626497</v>
      </c>
      <c r="J214" s="104">
        <f t="shared" si="23"/>
        <v>28.770733151919377</v>
      </c>
      <c r="K214" s="76">
        <f t="shared" si="21"/>
        <v>287.52724200123089</v>
      </c>
      <c r="L214" s="76">
        <f t="shared" si="24"/>
        <v>215.66376292077143</v>
      </c>
      <c r="M214" s="103">
        <f t="shared" si="22"/>
        <v>10.638674945988299</v>
      </c>
      <c r="N214" s="103">
        <f t="shared" si="25"/>
        <v>332.45859206213436</v>
      </c>
    </row>
    <row r="215" spans="1:14">
      <c r="A215" s="102">
        <v>40387</v>
      </c>
      <c r="B215" t="s">
        <v>287</v>
      </c>
      <c r="C215">
        <v>32.347000000000001</v>
      </c>
      <c r="D215">
        <v>387.49299999999999</v>
      </c>
      <c r="E215">
        <v>27.22</v>
      </c>
      <c r="F215">
        <v>5077</v>
      </c>
      <c r="G215">
        <v>19.7</v>
      </c>
      <c r="I215" s="103">
        <f t="shared" si="20"/>
        <v>135.66453687161501</v>
      </c>
      <c r="J215" s="104">
        <f t="shared" si="23"/>
        <v>28.353888206167536</v>
      </c>
      <c r="K215" s="76">
        <f t="shared" si="21"/>
        <v>283.36140177181068</v>
      </c>
      <c r="L215" s="76">
        <f t="shared" si="24"/>
        <v>212.53911715381608</v>
      </c>
      <c r="M215" s="103">
        <f t="shared" si="22"/>
        <v>10.484536438035954</v>
      </c>
      <c r="N215" s="103">
        <f t="shared" si="25"/>
        <v>327.6417636886236</v>
      </c>
    </row>
    <row r="216" spans="1:14">
      <c r="A216" s="102">
        <v>40387</v>
      </c>
      <c r="B216" t="s">
        <v>288</v>
      </c>
      <c r="C216">
        <v>32.514000000000003</v>
      </c>
      <c r="D216">
        <v>392.83100000000002</v>
      </c>
      <c r="E216">
        <v>27.07</v>
      </c>
      <c r="F216">
        <v>5072</v>
      </c>
      <c r="G216">
        <v>19.7</v>
      </c>
      <c r="I216" s="103">
        <f t="shared" si="20"/>
        <v>137.533331149562</v>
      </c>
      <c r="J216" s="104">
        <f t="shared" si="23"/>
        <v>28.744466210258455</v>
      </c>
      <c r="K216" s="76">
        <f t="shared" si="21"/>
        <v>287.26473700173392</v>
      </c>
      <c r="L216" s="76">
        <f t="shared" si="24"/>
        <v>215.46686743503241</v>
      </c>
      <c r="M216" s="103">
        <f t="shared" si="22"/>
        <v>10.628962108547551</v>
      </c>
      <c r="N216" s="103">
        <f t="shared" si="25"/>
        <v>332.15506589211094</v>
      </c>
    </row>
    <row r="217" spans="1:14">
      <c r="A217" s="102">
        <v>40387</v>
      </c>
      <c r="B217" t="s">
        <v>289</v>
      </c>
      <c r="C217">
        <v>32.680999999999997</v>
      </c>
      <c r="D217">
        <v>398.62200000000001</v>
      </c>
      <c r="E217">
        <v>26.91</v>
      </c>
      <c r="F217">
        <v>5047</v>
      </c>
      <c r="G217">
        <v>19.7</v>
      </c>
      <c r="I217" s="103">
        <f t="shared" si="20"/>
        <v>139.5608270367328</v>
      </c>
      <c r="J217" s="104">
        <f t="shared" si="23"/>
        <v>29.168212850677154</v>
      </c>
      <c r="K217" s="76">
        <f t="shared" si="21"/>
        <v>291.49955097687757</v>
      </c>
      <c r="L217" s="76">
        <f t="shared" si="24"/>
        <v>218.64324790873042</v>
      </c>
      <c r="M217" s="103">
        <f t="shared" si="22"/>
        <v>10.785652685150684</v>
      </c>
      <c r="N217" s="103">
        <f t="shared" si="25"/>
        <v>337.05164641095888</v>
      </c>
    </row>
    <row r="218" spans="1:14">
      <c r="A218" s="102">
        <v>40387</v>
      </c>
      <c r="B218" t="s">
        <v>290</v>
      </c>
      <c r="C218">
        <v>32.847999999999999</v>
      </c>
      <c r="D218">
        <v>395.67399999999998</v>
      </c>
      <c r="E218">
        <v>26.95</v>
      </c>
      <c r="F218">
        <v>5046</v>
      </c>
      <c r="G218">
        <v>19.8</v>
      </c>
      <c r="I218" s="103">
        <f t="shared" si="20"/>
        <v>138.80344579357592</v>
      </c>
      <c r="J218" s="104">
        <f t="shared" si="23"/>
        <v>29.009920170857363</v>
      </c>
      <c r="K218" s="76">
        <f t="shared" si="21"/>
        <v>289.875992514085</v>
      </c>
      <c r="L218" s="76">
        <f t="shared" si="24"/>
        <v>217.42547555098557</v>
      </c>
      <c r="M218" s="103">
        <f t="shared" si="22"/>
        <v>10.707080833820797</v>
      </c>
      <c r="N218" s="103">
        <f t="shared" si="25"/>
        <v>334.59627605689991</v>
      </c>
    </row>
    <row r="219" spans="1:14">
      <c r="A219" s="102">
        <v>40387</v>
      </c>
      <c r="B219" t="s">
        <v>291</v>
      </c>
      <c r="C219">
        <v>33.015000000000001</v>
      </c>
      <c r="D219">
        <v>392.78899999999999</v>
      </c>
      <c r="E219">
        <v>27.03</v>
      </c>
      <c r="F219">
        <v>5040</v>
      </c>
      <c r="G219">
        <v>19.8</v>
      </c>
      <c r="I219" s="103">
        <f t="shared" si="20"/>
        <v>137.7914591986279</v>
      </c>
      <c r="J219" s="104">
        <f t="shared" si="23"/>
        <v>28.798414972513228</v>
      </c>
      <c r="K219" s="76">
        <f t="shared" si="21"/>
        <v>287.76256790171794</v>
      </c>
      <c r="L219" s="76">
        <f t="shared" si="24"/>
        <v>215.84027234943815</v>
      </c>
      <c r="M219" s="103">
        <f t="shared" si="22"/>
        <v>10.629017769803164</v>
      </c>
      <c r="N219" s="103">
        <f t="shared" si="25"/>
        <v>332.15680530634887</v>
      </c>
    </row>
    <row r="220" spans="1:14">
      <c r="A220" s="102">
        <v>40387</v>
      </c>
      <c r="B220" t="s">
        <v>292</v>
      </c>
      <c r="C220">
        <v>33.182000000000002</v>
      </c>
      <c r="D220">
        <v>395.31200000000001</v>
      </c>
      <c r="E220">
        <v>26.96</v>
      </c>
      <c r="F220">
        <v>5033</v>
      </c>
      <c r="G220">
        <v>19.8</v>
      </c>
      <c r="I220" s="103">
        <f t="shared" si="20"/>
        <v>138.67646101075863</v>
      </c>
      <c r="J220" s="104">
        <f t="shared" si="23"/>
        <v>28.983380351248552</v>
      </c>
      <c r="K220" s="76">
        <f t="shared" si="21"/>
        <v>289.61079852165278</v>
      </c>
      <c r="L220" s="76">
        <f t="shared" si="24"/>
        <v>217.22656314910725</v>
      </c>
      <c r="M220" s="103">
        <f t="shared" si="22"/>
        <v>10.697285426174272</v>
      </c>
      <c r="N220" s="103">
        <f t="shared" si="25"/>
        <v>334.29016956794601</v>
      </c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  <row r="296" spans="1:14">
      <c r="A296" s="102"/>
      <c r="I296" s="103"/>
      <c r="J296" s="104"/>
      <c r="K296" s="76"/>
      <c r="L296" s="76"/>
      <c r="M296" s="103"/>
      <c r="N296" s="103"/>
    </row>
    <row r="297" spans="1:14">
      <c r="A297" s="102"/>
      <c r="I297" s="103"/>
      <c r="J297" s="104"/>
      <c r="K297" s="76"/>
      <c r="L297" s="76"/>
      <c r="M297" s="103"/>
      <c r="N297" s="103"/>
    </row>
    <row r="298" spans="1:14">
      <c r="A298" s="102"/>
      <c r="I298" s="103"/>
      <c r="J298" s="104"/>
      <c r="K298" s="76"/>
      <c r="L298" s="76"/>
      <c r="M298" s="103"/>
      <c r="N298" s="103"/>
    </row>
    <row r="299" spans="1:14">
      <c r="A299" s="102"/>
      <c r="I299" s="103"/>
      <c r="J299" s="104"/>
      <c r="K299" s="76"/>
      <c r="L299" s="76"/>
      <c r="M299" s="103"/>
      <c r="N299" s="103"/>
    </row>
    <row r="300" spans="1:14">
      <c r="A300" s="102"/>
      <c r="I300" s="103"/>
      <c r="J300" s="104"/>
      <c r="K300" s="76"/>
      <c r="L300" s="76"/>
      <c r="M300" s="103"/>
      <c r="N300" s="103"/>
    </row>
    <row r="301" spans="1:14">
      <c r="A301" s="102"/>
      <c r="I301" s="103"/>
      <c r="J301" s="104"/>
      <c r="K301" s="76"/>
      <c r="L301" s="76"/>
      <c r="M301" s="103"/>
      <c r="N301" s="103"/>
    </row>
    <row r="302" spans="1:14">
      <c r="A302" s="102"/>
      <c r="I302" s="103"/>
      <c r="J302" s="104"/>
      <c r="K302" s="76"/>
      <c r="L302" s="76"/>
      <c r="M302" s="103"/>
      <c r="N302" s="103"/>
    </row>
    <row r="303" spans="1:14">
      <c r="A303" s="102"/>
      <c r="I303" s="103"/>
      <c r="J303" s="104"/>
      <c r="K303" s="76"/>
      <c r="L303" s="76"/>
      <c r="M303" s="103"/>
      <c r="N303" s="103"/>
    </row>
    <row r="304" spans="1:14">
      <c r="A304" s="102"/>
      <c r="I304" s="103"/>
      <c r="J304" s="104"/>
      <c r="K304" s="76"/>
      <c r="L304" s="76"/>
      <c r="M304" s="103"/>
      <c r="N304" s="103"/>
    </row>
    <row r="305" spans="1:14">
      <c r="A305" s="102"/>
      <c r="I305" s="103"/>
      <c r="J305" s="104"/>
      <c r="K305" s="76"/>
      <c r="L305" s="76"/>
      <c r="M305" s="103"/>
      <c r="N305" s="103"/>
    </row>
    <row r="306" spans="1:14">
      <c r="A306" s="102"/>
      <c r="I306" s="103"/>
      <c r="J306" s="104"/>
      <c r="K306" s="76"/>
      <c r="L306" s="76"/>
      <c r="M306" s="103"/>
      <c r="N306" s="103"/>
    </row>
    <row r="307" spans="1:14">
      <c r="A307" s="102"/>
      <c r="I307" s="103"/>
      <c r="J307" s="104"/>
      <c r="K307" s="76"/>
      <c r="L307" s="76"/>
      <c r="M307" s="103"/>
      <c r="N307" s="103"/>
    </row>
    <row r="308" spans="1:14">
      <c r="A308" s="102"/>
      <c r="I308" s="103"/>
      <c r="J308" s="104"/>
      <c r="K308" s="76"/>
      <c r="L308" s="76"/>
      <c r="M308" s="103"/>
      <c r="N308" s="103"/>
    </row>
    <row r="309" spans="1:14">
      <c r="A309" s="102"/>
      <c r="I309" s="103"/>
      <c r="J309" s="104"/>
      <c r="K309" s="76"/>
      <c r="L309" s="76"/>
      <c r="M309" s="103"/>
      <c r="N309" s="103"/>
    </row>
    <row r="310" spans="1:14">
      <c r="A310" s="102"/>
      <c r="I310" s="103"/>
      <c r="J310" s="104"/>
      <c r="K310" s="76"/>
      <c r="L310" s="76"/>
      <c r="M310" s="103"/>
      <c r="N310" s="103"/>
    </row>
    <row r="311" spans="1:14">
      <c r="A311" s="102"/>
      <c r="I311" s="103"/>
      <c r="J311" s="104"/>
      <c r="K311" s="76"/>
      <c r="L311" s="76"/>
      <c r="M311" s="103"/>
      <c r="N311" s="103"/>
    </row>
    <row r="312" spans="1:14">
      <c r="A312" s="102"/>
      <c r="I312" s="103"/>
      <c r="J312" s="104"/>
      <c r="K312" s="76"/>
      <c r="L312" s="76"/>
      <c r="M312" s="103"/>
      <c r="N312" s="103"/>
    </row>
    <row r="313" spans="1:14">
      <c r="A313" s="102"/>
      <c r="I313" s="103"/>
      <c r="J313" s="104"/>
      <c r="K313" s="76"/>
      <c r="L313" s="76"/>
      <c r="M313" s="103"/>
      <c r="N313" s="103"/>
    </row>
    <row r="314" spans="1:14">
      <c r="A314" s="102"/>
      <c r="I314" s="103"/>
      <c r="J314" s="104"/>
      <c r="K314" s="76"/>
      <c r="L314" s="76"/>
      <c r="M314" s="103"/>
      <c r="N314" s="103"/>
    </row>
    <row r="315" spans="1:14">
      <c r="A315" s="102"/>
      <c r="I315" s="103"/>
      <c r="J315" s="104"/>
      <c r="K315" s="76"/>
      <c r="L315" s="76"/>
      <c r="M315" s="103"/>
      <c r="N315" s="103"/>
    </row>
    <row r="316" spans="1:14">
      <c r="A316" s="102"/>
      <c r="I316" s="103"/>
      <c r="J316" s="104"/>
      <c r="K316" s="76"/>
      <c r="L316" s="76"/>
      <c r="M316" s="103"/>
      <c r="N316" s="103"/>
    </row>
    <row r="317" spans="1:14">
      <c r="A317" s="102"/>
      <c r="I317" s="103"/>
      <c r="J317" s="104"/>
      <c r="K317" s="76"/>
      <c r="L317" s="76"/>
      <c r="M317" s="103"/>
      <c r="N317" s="103"/>
    </row>
    <row r="318" spans="1:14">
      <c r="A318" s="102"/>
      <c r="I318" s="103"/>
      <c r="J318" s="104"/>
      <c r="K318" s="76"/>
      <c r="L318" s="76"/>
      <c r="M318" s="103"/>
      <c r="N318" s="103"/>
    </row>
    <row r="319" spans="1:14">
      <c r="A319" s="102"/>
      <c r="I319" s="103"/>
      <c r="J319" s="104"/>
      <c r="K319" s="76"/>
      <c r="L319" s="76"/>
      <c r="M319" s="103"/>
      <c r="N319" s="103"/>
    </row>
    <row r="320" spans="1:14">
      <c r="A320" s="102"/>
      <c r="I320" s="103"/>
      <c r="J320" s="104"/>
      <c r="K320" s="76"/>
      <c r="L320" s="76"/>
      <c r="M320" s="103"/>
      <c r="N320" s="103"/>
    </row>
    <row r="321" spans="1:14">
      <c r="A321" s="102"/>
      <c r="I321" s="103"/>
      <c r="J321" s="104"/>
      <c r="K321" s="76"/>
      <c r="L321" s="76"/>
      <c r="M321" s="103"/>
      <c r="N321" s="103"/>
    </row>
    <row r="322" spans="1:14">
      <c r="A322" s="102"/>
      <c r="I322" s="103"/>
      <c r="J322" s="104"/>
      <c r="K322" s="76"/>
      <c r="L322" s="76"/>
      <c r="M322" s="103"/>
      <c r="N322" s="103"/>
    </row>
    <row r="323" spans="1:14">
      <c r="A323" s="102"/>
      <c r="I323" s="103"/>
      <c r="J323" s="104"/>
      <c r="K323" s="76"/>
      <c r="L323" s="76"/>
      <c r="M323" s="103"/>
      <c r="N323" s="103"/>
    </row>
    <row r="324" spans="1:14">
      <c r="A324" s="102"/>
      <c r="I324" s="103"/>
      <c r="J324" s="104"/>
      <c r="K324" s="76"/>
      <c r="L324" s="76"/>
      <c r="M324" s="103"/>
      <c r="N324" s="103"/>
    </row>
    <row r="325" spans="1:14">
      <c r="A325" s="102"/>
      <c r="I325" s="103"/>
      <c r="J325" s="104"/>
      <c r="K325" s="76"/>
      <c r="L325" s="76"/>
      <c r="M325" s="103"/>
      <c r="N325" s="103"/>
    </row>
    <row r="326" spans="1:14">
      <c r="A326" s="102"/>
      <c r="I326" s="103"/>
      <c r="J326" s="104"/>
      <c r="K326" s="76"/>
      <c r="L326" s="76"/>
      <c r="M326" s="103"/>
      <c r="N326" s="103"/>
    </row>
    <row r="327" spans="1:14">
      <c r="A327" s="102"/>
      <c r="I327" s="103"/>
      <c r="J327" s="104"/>
      <c r="K327" s="76"/>
      <c r="L327" s="76"/>
      <c r="M327" s="103"/>
      <c r="N327" s="103"/>
    </row>
    <row r="328" spans="1:14">
      <c r="A328" s="102"/>
      <c r="I328" s="103"/>
      <c r="J328" s="104"/>
      <c r="K328" s="76"/>
      <c r="L328" s="76"/>
      <c r="M328" s="103"/>
      <c r="N328" s="103"/>
    </row>
    <row r="329" spans="1:14">
      <c r="A329" s="102"/>
      <c r="I329" s="103"/>
      <c r="J329" s="104"/>
      <c r="K329" s="76"/>
      <c r="L329" s="76"/>
      <c r="M329" s="103"/>
      <c r="N329" s="103"/>
    </row>
    <row r="330" spans="1:14">
      <c r="A330" s="102"/>
      <c r="I330" s="103"/>
      <c r="J330" s="104"/>
      <c r="K330" s="76"/>
      <c r="L330" s="76"/>
      <c r="M330" s="103"/>
      <c r="N330" s="103"/>
    </row>
    <row r="331" spans="1:14">
      <c r="A331" s="102"/>
      <c r="I331" s="103"/>
      <c r="J331" s="104"/>
      <c r="K331" s="76"/>
      <c r="L331" s="76"/>
      <c r="M331" s="103"/>
      <c r="N331" s="103"/>
    </row>
    <row r="332" spans="1:14">
      <c r="A332" s="102"/>
      <c r="I332" s="103"/>
      <c r="J332" s="104"/>
      <c r="K332" s="76"/>
      <c r="L332" s="76"/>
      <c r="M332" s="103"/>
      <c r="N332" s="103"/>
    </row>
    <row r="333" spans="1:14">
      <c r="A333" s="102"/>
      <c r="I333" s="103"/>
      <c r="J333" s="104"/>
      <c r="K333" s="76"/>
      <c r="L333" s="76"/>
      <c r="M333" s="103"/>
      <c r="N333" s="103"/>
    </row>
    <row r="334" spans="1:14">
      <c r="A334" s="102"/>
      <c r="I334" s="103"/>
      <c r="J334" s="104"/>
      <c r="K334" s="76"/>
      <c r="L334" s="76"/>
      <c r="M334" s="103"/>
      <c r="N334" s="103"/>
    </row>
    <row r="335" spans="1:14">
      <c r="A335" s="102"/>
      <c r="I335" s="103"/>
      <c r="J335" s="104"/>
      <c r="K335" s="76"/>
      <c r="L335" s="76"/>
      <c r="M335" s="103"/>
      <c r="N335" s="103"/>
    </row>
    <row r="336" spans="1:14">
      <c r="A336" s="102"/>
      <c r="I336" s="103"/>
      <c r="J336" s="104"/>
      <c r="K336" s="76"/>
      <c r="L336" s="76"/>
      <c r="M336" s="103"/>
      <c r="N336" s="103"/>
    </row>
    <row r="337" spans="1:14">
      <c r="A337" s="102"/>
      <c r="I337" s="103"/>
      <c r="J337" s="104"/>
      <c r="K337" s="76"/>
      <c r="L337" s="76"/>
      <c r="M337" s="103"/>
      <c r="N337" s="103"/>
    </row>
    <row r="338" spans="1:14">
      <c r="A338" s="102"/>
      <c r="I338" s="103"/>
      <c r="J338" s="104"/>
      <c r="K338" s="76"/>
      <c r="L338" s="76"/>
      <c r="M338" s="103"/>
      <c r="N338" s="103"/>
    </row>
    <row r="339" spans="1:14">
      <c r="A339" s="102"/>
      <c r="I339" s="103"/>
      <c r="J339" s="104"/>
      <c r="K339" s="76"/>
      <c r="L339" s="76"/>
      <c r="M339" s="103"/>
      <c r="N339" s="103"/>
    </row>
    <row r="340" spans="1:14">
      <c r="A340" s="102"/>
      <c r="I340" s="103"/>
      <c r="J340" s="104"/>
      <c r="K340" s="76"/>
      <c r="L340" s="76"/>
      <c r="M340" s="103"/>
      <c r="N340" s="103"/>
    </row>
    <row r="341" spans="1:14">
      <c r="A341" s="102"/>
      <c r="I341" s="103"/>
      <c r="J341" s="104"/>
      <c r="K341" s="76"/>
      <c r="L341" s="76"/>
      <c r="M341" s="103"/>
      <c r="N341" s="103"/>
    </row>
    <row r="342" spans="1:14">
      <c r="A342" s="102"/>
      <c r="I342" s="103"/>
      <c r="J342" s="104"/>
      <c r="K342" s="76"/>
      <c r="L342" s="76"/>
      <c r="M342" s="103"/>
      <c r="N342" s="103"/>
    </row>
    <row r="343" spans="1:14">
      <c r="A343" s="102"/>
      <c r="I343" s="103"/>
      <c r="J343" s="104"/>
      <c r="K343" s="76"/>
      <c r="L343" s="76"/>
      <c r="M343" s="103"/>
      <c r="N343" s="103"/>
    </row>
    <row r="344" spans="1:14">
      <c r="A344" s="102"/>
      <c r="I344" s="103"/>
      <c r="J344" s="104"/>
      <c r="K344" s="76"/>
      <c r="L344" s="76"/>
      <c r="M344" s="103"/>
      <c r="N344" s="103"/>
    </row>
    <row r="345" spans="1:14">
      <c r="A345" s="102"/>
      <c r="I345" s="103"/>
      <c r="J345" s="104"/>
      <c r="K345" s="76"/>
      <c r="L345" s="76"/>
      <c r="M345" s="103"/>
      <c r="N345" s="103"/>
    </row>
    <row r="346" spans="1:14">
      <c r="A346" s="102"/>
      <c r="I346" s="103"/>
      <c r="J346" s="104"/>
      <c r="K346" s="76"/>
      <c r="L346" s="76"/>
      <c r="M346" s="103"/>
      <c r="N346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2013-11-10T21:15:37Z</dcterms:modified>
</cp:coreProperties>
</file>