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260" windowWidth="15240" windowHeight="11960"/>
  </bookViews>
  <sheets>
    <sheet name="PEcurve" sheetId="1" r:id="rId1"/>
  </sheets>
  <definedNames>
    <definedName name="_ETR1">#REF!</definedName>
    <definedName name="_ETR2">#REF!</definedName>
    <definedName name="_ETR3">#REF!</definedName>
    <definedName name="_ETR4">#REF!</definedName>
    <definedName name="_IKW1">#REF!</definedName>
    <definedName name="_IKW2">#REF!</definedName>
    <definedName name="_IKW3">#REF!</definedName>
    <definedName name="_IKW4">#REF!</definedName>
    <definedName name="_Mw1">#REF!</definedName>
    <definedName name="_MW2">#REF!</definedName>
    <definedName name="alp">#REF!</definedName>
    <definedName name="alph">PEcurve!$B$4</definedName>
    <definedName name="alpha">#REF!</definedName>
    <definedName name="alpha1">#REF!</definedName>
    <definedName name="alpha2">#REF!</definedName>
    <definedName name="alpha3">#REF!</definedName>
    <definedName name="alpha4">#REF!</definedName>
    <definedName name="alphs">#REF!</definedName>
    <definedName name="ET">#REF!</definedName>
    <definedName name="ETR">PEcurve!$B$3</definedName>
    <definedName name="ETRm">#REF!</definedName>
    <definedName name="ETRs">#REF!</definedName>
    <definedName name="Ik">#REF!</definedName>
    <definedName name="Iks">#REF!</definedName>
    <definedName name="IkW">PEcurve!$B$6</definedName>
    <definedName name="is">#REF!</definedName>
    <definedName name="Mw">#REF!</definedName>
    <definedName name="Resp">#REF!</definedName>
    <definedName name="solver_adj" localSheetId="0" hidden="1">PEcurve!$B$3:$B$4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PEcurve!$B$4:$B$7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PEcurve!$A$10</definedName>
    <definedName name="solver_pre" localSheetId="0" hidden="1">0.000001</definedName>
    <definedName name="solver_rel1" localSheetId="0" hidden="1">3</definedName>
    <definedName name="solver_rhs1" localSheetId="0" hidden="1">0.1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0.8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82" i="1"/>
  <c r="E14" i="1"/>
  <c r="E83" i="1"/>
  <c r="E15" i="1"/>
  <c r="E84" i="1"/>
  <c r="E16" i="1"/>
  <c r="E85" i="1"/>
  <c r="E17" i="1"/>
  <c r="F17" i="1"/>
  <c r="E18" i="1"/>
  <c r="E87" i="1"/>
  <c r="E19" i="1"/>
  <c r="E88" i="1"/>
  <c r="E20" i="1"/>
  <c r="E89" i="1"/>
  <c r="E21" i="1"/>
  <c r="F21" i="1"/>
  <c r="E90" i="1"/>
  <c r="E22" i="1"/>
  <c r="E91" i="1"/>
  <c r="E23" i="1"/>
  <c r="E92" i="1"/>
  <c r="F13" i="1"/>
  <c r="F14" i="1"/>
  <c r="F15" i="1"/>
  <c r="F18" i="1"/>
  <c r="F19" i="1"/>
  <c r="F22" i="1"/>
  <c r="F23" i="1"/>
  <c r="D82" i="1"/>
  <c r="D83" i="1"/>
  <c r="D84" i="1"/>
  <c r="D85" i="1"/>
  <c r="D86" i="1"/>
  <c r="D87" i="1"/>
  <c r="D88" i="1"/>
  <c r="D89" i="1"/>
  <c r="D90" i="1"/>
  <c r="D91" i="1"/>
  <c r="D92" i="1"/>
  <c r="D159" i="1"/>
  <c r="D81" i="1"/>
  <c r="I15" i="1"/>
  <c r="I16" i="1"/>
  <c r="K16" i="1"/>
  <c r="I17" i="1"/>
  <c r="I18" i="1"/>
  <c r="J18" i="1"/>
  <c r="I19" i="1"/>
  <c r="I20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B6" i="1"/>
  <c r="M17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94" i="1"/>
  <c r="K94" i="1"/>
  <c r="L94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92" i="1"/>
  <c r="S92" i="1"/>
  <c r="K15" i="1"/>
  <c r="M16" i="1"/>
  <c r="M14" i="1"/>
  <c r="M15" i="1"/>
  <c r="L15" i="1"/>
  <c r="L16" i="1"/>
  <c r="L17" i="1"/>
  <c r="L18" i="1"/>
  <c r="L19" i="1"/>
  <c r="L20" i="1"/>
  <c r="L21" i="1"/>
  <c r="L22" i="1"/>
  <c r="L23" i="1"/>
  <c r="L14" i="1"/>
  <c r="K14" i="1"/>
  <c r="J15" i="1"/>
  <c r="J16" i="1"/>
  <c r="J14" i="1"/>
  <c r="J17" i="1"/>
  <c r="K18" i="1"/>
  <c r="I21" i="1"/>
  <c r="J20" i="1"/>
  <c r="K20" i="1"/>
  <c r="J19" i="1"/>
  <c r="E86" i="1"/>
  <c r="E159" i="1"/>
  <c r="B10" i="1"/>
  <c r="K19" i="1"/>
  <c r="K17" i="1"/>
  <c r="F20" i="1"/>
  <c r="F16" i="1"/>
  <c r="A10" i="1"/>
  <c r="I22" i="1"/>
  <c r="K21" i="1"/>
  <c r="J21" i="1"/>
  <c r="K22" i="1"/>
  <c r="I23" i="1"/>
  <c r="J22" i="1"/>
  <c r="K23" i="1"/>
  <c r="J23" i="1"/>
  <c r="I24" i="1"/>
  <c r="K24" i="1"/>
  <c r="J24" i="1"/>
  <c r="I25" i="1"/>
  <c r="K25" i="1"/>
  <c r="I26" i="1"/>
  <c r="J25" i="1"/>
  <c r="K26" i="1"/>
  <c r="J26" i="1"/>
  <c r="I27" i="1"/>
  <c r="K27" i="1"/>
  <c r="J27" i="1"/>
  <c r="I28" i="1"/>
  <c r="K28" i="1"/>
  <c r="J28" i="1"/>
  <c r="I29" i="1"/>
  <c r="K29" i="1"/>
  <c r="I30" i="1"/>
  <c r="J29" i="1"/>
  <c r="K30" i="1"/>
  <c r="J30" i="1"/>
  <c r="I31" i="1"/>
  <c r="K31" i="1"/>
  <c r="J31" i="1"/>
  <c r="I32" i="1"/>
  <c r="K32" i="1"/>
  <c r="I33" i="1"/>
  <c r="J32" i="1"/>
  <c r="K33" i="1"/>
  <c r="I34" i="1"/>
  <c r="J33" i="1"/>
  <c r="K34" i="1"/>
  <c r="I35" i="1"/>
  <c r="J34" i="1"/>
  <c r="K35" i="1"/>
  <c r="J35" i="1"/>
  <c r="I36" i="1"/>
  <c r="K36" i="1"/>
  <c r="J36" i="1"/>
  <c r="I37" i="1"/>
  <c r="K37" i="1"/>
  <c r="I38" i="1"/>
  <c r="J37" i="1"/>
  <c r="K38" i="1"/>
  <c r="J38" i="1"/>
  <c r="I39" i="1"/>
  <c r="K39" i="1"/>
  <c r="J39" i="1"/>
  <c r="I40" i="1"/>
  <c r="K40" i="1"/>
  <c r="J40" i="1"/>
  <c r="I41" i="1"/>
  <c r="K41" i="1"/>
  <c r="I42" i="1"/>
  <c r="J41" i="1"/>
  <c r="K42" i="1"/>
  <c r="J42" i="1"/>
  <c r="I43" i="1"/>
  <c r="K43" i="1"/>
  <c r="J43" i="1"/>
  <c r="I44" i="1"/>
  <c r="K44" i="1"/>
  <c r="I45" i="1"/>
  <c r="J44" i="1"/>
  <c r="K45" i="1"/>
  <c r="I46" i="1"/>
  <c r="J45" i="1"/>
  <c r="K46" i="1"/>
  <c r="I47" i="1"/>
  <c r="J46" i="1"/>
  <c r="K47" i="1"/>
  <c r="J47" i="1"/>
  <c r="I48" i="1"/>
  <c r="K48" i="1"/>
  <c r="J48" i="1"/>
  <c r="I49" i="1"/>
  <c r="K49" i="1"/>
  <c r="I50" i="1"/>
  <c r="J49" i="1"/>
  <c r="K50" i="1"/>
  <c r="J50" i="1"/>
  <c r="I51" i="1"/>
  <c r="K51" i="1"/>
  <c r="J51" i="1"/>
  <c r="I52" i="1"/>
  <c r="K52" i="1"/>
  <c r="I53" i="1"/>
  <c r="J52" i="1"/>
  <c r="K53" i="1"/>
  <c r="I54" i="1"/>
  <c r="J53" i="1"/>
  <c r="K54" i="1"/>
  <c r="I55" i="1"/>
  <c r="J54" i="1"/>
  <c r="K55" i="1"/>
  <c r="J55" i="1"/>
  <c r="I56" i="1"/>
  <c r="K56" i="1"/>
  <c r="J56" i="1"/>
  <c r="I57" i="1"/>
  <c r="K57" i="1"/>
  <c r="I58" i="1"/>
  <c r="J57" i="1"/>
  <c r="K58" i="1"/>
  <c r="J58" i="1"/>
  <c r="I59" i="1"/>
  <c r="K59" i="1"/>
  <c r="J59" i="1"/>
  <c r="I60" i="1"/>
  <c r="K60" i="1"/>
  <c r="I61" i="1"/>
  <c r="J60" i="1"/>
  <c r="K61" i="1"/>
  <c r="I62" i="1"/>
  <c r="J61" i="1"/>
  <c r="K62" i="1"/>
  <c r="I63" i="1"/>
  <c r="J62" i="1"/>
  <c r="K63" i="1"/>
  <c r="J63" i="1"/>
  <c r="I64" i="1"/>
  <c r="K64" i="1"/>
  <c r="J64" i="1"/>
  <c r="I65" i="1"/>
  <c r="K65" i="1"/>
  <c r="I66" i="1"/>
  <c r="J65" i="1"/>
  <c r="K66" i="1"/>
  <c r="J66" i="1"/>
  <c r="I67" i="1"/>
  <c r="K67" i="1"/>
  <c r="J67" i="1"/>
  <c r="I68" i="1"/>
  <c r="K68" i="1"/>
  <c r="I69" i="1"/>
  <c r="J68" i="1"/>
  <c r="K69" i="1"/>
  <c r="I70" i="1"/>
  <c r="J69" i="1"/>
  <c r="K70" i="1"/>
  <c r="I71" i="1"/>
  <c r="J70" i="1"/>
  <c r="K71" i="1"/>
  <c r="J71" i="1"/>
  <c r="I72" i="1"/>
  <c r="K72" i="1"/>
  <c r="J72" i="1"/>
  <c r="I73" i="1"/>
  <c r="K73" i="1"/>
  <c r="I74" i="1"/>
  <c r="J73" i="1"/>
  <c r="K74" i="1"/>
  <c r="J74" i="1"/>
  <c r="I75" i="1"/>
  <c r="K75" i="1"/>
  <c r="J75" i="1"/>
  <c r="I76" i="1"/>
  <c r="K76" i="1"/>
  <c r="I77" i="1"/>
  <c r="J76" i="1"/>
  <c r="K77" i="1"/>
  <c r="I78" i="1"/>
  <c r="J77" i="1"/>
  <c r="K78" i="1"/>
  <c r="I79" i="1"/>
  <c r="J78" i="1"/>
  <c r="I80" i="1"/>
  <c r="J79" i="1"/>
  <c r="K79" i="1"/>
  <c r="I81" i="1"/>
  <c r="J80" i="1"/>
  <c r="K80" i="1"/>
  <c r="I82" i="1"/>
  <c r="K81" i="1"/>
  <c r="J81" i="1"/>
  <c r="I83" i="1"/>
  <c r="K82" i="1"/>
  <c r="J82" i="1"/>
  <c r="I84" i="1"/>
  <c r="J83" i="1"/>
  <c r="K83" i="1"/>
  <c r="I85" i="1"/>
  <c r="J84" i="1"/>
  <c r="K84" i="1"/>
  <c r="I86" i="1"/>
  <c r="K85" i="1"/>
  <c r="J85" i="1"/>
  <c r="I87" i="1"/>
  <c r="K86" i="1"/>
  <c r="J86" i="1"/>
  <c r="I88" i="1"/>
  <c r="J87" i="1"/>
  <c r="K87" i="1"/>
  <c r="I89" i="1"/>
  <c r="J88" i="1"/>
  <c r="K88" i="1"/>
  <c r="I90" i="1"/>
  <c r="J89" i="1"/>
  <c r="K89" i="1"/>
  <c r="I91" i="1"/>
  <c r="K90" i="1"/>
  <c r="J90" i="1"/>
  <c r="I92" i="1"/>
  <c r="J91" i="1"/>
  <c r="K91" i="1"/>
  <c r="I93" i="1"/>
  <c r="J92" i="1"/>
  <c r="K92" i="1"/>
  <c r="K93" i="1"/>
  <c r="J93" i="1"/>
</calcChain>
</file>

<file path=xl/sharedStrings.xml><?xml version="1.0" encoding="utf-8"?>
<sst xmlns="http://schemas.openxmlformats.org/spreadsheetml/2006/main" count="18" uniqueCount="17">
  <si>
    <t>SSE</t>
  </si>
  <si>
    <t>R^2</t>
  </si>
  <si>
    <t>ETRmax</t>
  </si>
  <si>
    <t>Alpha</t>
  </si>
  <si>
    <t>Intensity</t>
  </si>
  <si>
    <t>ETR</t>
  </si>
  <si>
    <t>Predicted</t>
  </si>
  <si>
    <t>SE</t>
  </si>
  <si>
    <t>MW</t>
  </si>
  <si>
    <t>SE:</t>
  </si>
  <si>
    <t>SUM</t>
  </si>
  <si>
    <t>Resp</t>
  </si>
  <si>
    <t>Intensität</t>
  </si>
  <si>
    <t>Kurvenfit</t>
  </si>
  <si>
    <t>Gerade</t>
  </si>
  <si>
    <t>Ik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</si>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</sst>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00"/>
  </numFmts>
  <fonts count="7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00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00" fontId="0" fillId="0" borderId="0" xfId="0" applyNumberFormat="1" applyProtection="1">
      <protection locked="0"/>
    </xf>
    <xf numFmtId="200" fontId="0" fillId="0" borderId="0" xfId="0" applyNumberFormat="1" applyProtection="1"/>
    <xf numFmtId="0" fontId="5" fillId="0" borderId="0" xfId="0" applyFont="1"/>
    <xf numFmtId="0" fontId="6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340114758258"/>
          <c:y val="0.11"/>
          <c:w val="0.763547716320279"/>
          <c:h val="0.674"/>
        </c:manualLayout>
      </c:layout>
      <c:scatterChart>
        <c:scatterStyle val="lineMarker"/>
        <c:varyColors val="0"/>
        <c:ser>
          <c:idx val="2"/>
          <c:order val="0"/>
          <c:tx>
            <c:v>Fv/Fm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PEcurve!$B$13:$B$23</c:f>
              <c:numCache>
                <c:formatCode>General</c:formatCode>
                <c:ptCount val="11"/>
                <c:pt idx="0">
                  <c:v>11.0</c:v>
                </c:pt>
                <c:pt idx="1">
                  <c:v>28.0</c:v>
                </c:pt>
                <c:pt idx="2">
                  <c:v>53.0</c:v>
                </c:pt>
                <c:pt idx="3">
                  <c:v>75.0</c:v>
                </c:pt>
                <c:pt idx="4">
                  <c:v>111.0</c:v>
                </c:pt>
                <c:pt idx="5">
                  <c:v>160.0</c:v>
                </c:pt>
                <c:pt idx="6">
                  <c:v>239.0</c:v>
                </c:pt>
                <c:pt idx="7">
                  <c:v>349.0</c:v>
                </c:pt>
                <c:pt idx="8">
                  <c:v>519.0</c:v>
                </c:pt>
                <c:pt idx="9">
                  <c:v>763.0</c:v>
                </c:pt>
                <c:pt idx="10">
                  <c:v>1167.0</c:v>
                </c:pt>
              </c:numCache>
            </c:numRef>
          </c:xVal>
          <c:yVal>
            <c:numRef>
              <c:f>PEcurve!$D$13:$D$23</c:f>
              <c:numCache>
                <c:formatCode>General</c:formatCode>
                <c:ptCount val="11"/>
                <c:pt idx="0">
                  <c:v>3.872</c:v>
                </c:pt>
                <c:pt idx="1">
                  <c:v>9.198</c:v>
                </c:pt>
                <c:pt idx="2">
                  <c:v>15.8735</c:v>
                </c:pt>
                <c:pt idx="3">
                  <c:v>21.0375</c:v>
                </c:pt>
                <c:pt idx="4">
                  <c:v>28.749</c:v>
                </c:pt>
                <c:pt idx="5">
                  <c:v>37.2</c:v>
                </c:pt>
                <c:pt idx="6">
                  <c:v>45.7685</c:v>
                </c:pt>
                <c:pt idx="7">
                  <c:v>51.8265</c:v>
                </c:pt>
                <c:pt idx="8">
                  <c:v>53.7165</c:v>
                </c:pt>
                <c:pt idx="9">
                  <c:v>51.121</c:v>
                </c:pt>
                <c:pt idx="10">
                  <c:v>51.348</c:v>
                </c:pt>
              </c:numCache>
            </c:numRef>
          </c:yVal>
          <c:smooth val="0"/>
        </c:ser>
        <c:ser>
          <c:idx val="7"/>
          <c:order val="1"/>
          <c:tx>
            <c:v>ETR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PEcurve!$I$14:$I$117</c:f>
              <c:numCache>
                <c:formatCode>General</c:formatCode>
                <c:ptCount val="10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500.0</c:v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0.0</c:v>
                </c:pt>
                <c:pt idx="1">
                  <c:v>1.192342793638709</c:v>
                </c:pt>
                <c:pt idx="2">
                  <c:v>2.383451916614698</c:v>
                </c:pt>
                <c:pt idx="3">
                  <c:v>3.572098798712012</c:v>
                </c:pt>
                <c:pt idx="4">
                  <c:v>4.757065025863397</c:v>
                </c:pt>
                <c:pt idx="5">
                  <c:v>5.937147307034987</c:v>
                </c:pt>
                <c:pt idx="6">
                  <c:v>7.111162309550821</c:v>
                </c:pt>
                <c:pt idx="7">
                  <c:v>8.277951322070367</c:v>
                </c:pt>
                <c:pt idx="8">
                  <c:v>9.436384706970884</c:v>
                </c:pt>
                <c:pt idx="9">
                  <c:v>10.58536610695088</c:v>
                </c:pt>
                <c:pt idx="10">
                  <c:v>11.7238363741933</c:v>
                </c:pt>
                <c:pt idx="11">
                  <c:v>12.85077719433203</c:v>
                </c:pt>
                <c:pt idx="12">
                  <c:v>13.96521438166921</c:v>
                </c:pt>
                <c:pt idx="13">
                  <c:v>15.06622082650874</c:v>
                </c:pt>
                <c:pt idx="14">
                  <c:v>16.15291908001397</c:v>
                </c:pt>
                <c:pt idx="15">
                  <c:v>17.22448356657874</c:v>
                </c:pt>
                <c:pt idx="16">
                  <c:v>18.28014241823713</c:v>
                </c:pt>
                <c:pt idx="17">
                  <c:v>19.31917893004887</c:v>
                </c:pt>
                <c:pt idx="18">
                  <c:v>20.34093263961342</c:v>
                </c:pt>
                <c:pt idx="19">
                  <c:v>21.34480003782346</c:v>
                </c:pt>
                <c:pt idx="20">
                  <c:v>22.33023492161198</c:v>
                </c:pt>
                <c:pt idx="21">
                  <c:v>23.2967484027355</c:v>
                </c:pt>
                <c:pt idx="22">
                  <c:v>24.2439085895331</c:v>
                </c:pt>
                <c:pt idx="23">
                  <c:v>25.17133996108605</c:v>
                </c:pt>
                <c:pt idx="24">
                  <c:v>26.07872245526271</c:v>
                </c:pt>
                <c:pt idx="25">
                  <c:v>26.9657902937651</c:v>
                </c:pt>
                <c:pt idx="26">
                  <c:v>27.83233056850302</c:v>
                </c:pt>
                <c:pt idx="27">
                  <c:v>28.6781816144241</c:v>
                </c:pt>
                <c:pt idx="28">
                  <c:v>29.50323119434201</c:v>
                </c:pt>
                <c:pt idx="29">
                  <c:v>30.30741452135961</c:v>
                </c:pt>
                <c:pt idx="30">
                  <c:v>31.09071214420766</c:v>
                </c:pt>
                <c:pt idx="31">
                  <c:v>31.85314772024894</c:v>
                </c:pt>
                <c:pt idx="32">
                  <c:v>32.5947857000672</c:v>
                </c:pt>
                <c:pt idx="33">
                  <c:v>33.31572894650876</c:v>
                </c:pt>
                <c:pt idx="34">
                  <c:v>34.01611630980954</c:v>
                </c:pt>
                <c:pt idx="35">
                  <c:v>34.6961201790576</c:v>
                </c:pt>
                <c:pt idx="36">
                  <c:v>35.35594402874851</c:v>
                </c:pt>
                <c:pt idx="37">
                  <c:v>35.99581997761917</c:v>
                </c:pt>
                <c:pt idx="38">
                  <c:v>36.6160063753281</c:v>
                </c:pt>
                <c:pt idx="39">
                  <c:v>37.21678543091378</c:v>
                </c:pt>
                <c:pt idx="40">
                  <c:v>37.7984608953333</c:v>
                </c:pt>
                <c:pt idx="41">
                  <c:v>38.36135580878198</c:v>
                </c:pt>
                <c:pt idx="42">
                  <c:v>38.90581032194192</c:v>
                </c:pt>
                <c:pt idx="43">
                  <c:v>39.4321795988167</c:v>
                </c:pt>
                <c:pt idx="44">
                  <c:v>39.94083180739524</c:v>
                </c:pt>
                <c:pt idx="45">
                  <c:v>40.43214620305928</c:v>
                </c:pt>
                <c:pt idx="46">
                  <c:v>40.9065113084126</c:v>
                </c:pt>
                <c:pt idx="47">
                  <c:v>41.3643231920724</c:v>
                </c:pt>
                <c:pt idx="48">
                  <c:v>41.80598384792478</c:v>
                </c:pt>
                <c:pt idx="49">
                  <c:v>42.23189967540948</c:v>
                </c:pt>
                <c:pt idx="50">
                  <c:v>42.64248006056172</c:v>
                </c:pt>
                <c:pt idx="51">
                  <c:v>43.03813605680016</c:v>
                </c:pt>
                <c:pt idx="52">
                  <c:v>43.41927916380451</c:v>
                </c:pt>
                <c:pt idx="53">
                  <c:v>43.78632020227244</c:v>
                </c:pt>
                <c:pt idx="54">
                  <c:v>44.13966828187513</c:v>
                </c:pt>
                <c:pt idx="55">
                  <c:v>44.47972985934073</c:v>
                </c:pt>
                <c:pt idx="56">
                  <c:v>44.80690788327955</c:v>
                </c:pt>
                <c:pt idx="57">
                  <c:v>45.1216010221151</c:v>
                </c:pt>
                <c:pt idx="58">
                  <c:v>45.42420297129918</c:v>
                </c:pt>
                <c:pt idx="59">
                  <c:v>45.71510183585769</c:v>
                </c:pt>
                <c:pt idx="60">
                  <c:v>45.99467958423204</c:v>
                </c:pt>
                <c:pt idx="61">
                  <c:v>46.26331156934424</c:v>
                </c:pt>
                <c:pt idx="62">
                  <c:v>46.52136611281419</c:v>
                </c:pt>
                <c:pt idx="63">
                  <c:v>46.76920414829269</c:v>
                </c:pt>
                <c:pt idx="64">
                  <c:v>47.00717891993688</c:v>
                </c:pt>
                <c:pt idx="65">
                  <c:v>47.23563573214214</c:v>
                </c:pt>
                <c:pt idx="66">
                  <c:v>47.45491174675203</c:v>
                </c:pt>
                <c:pt idx="67">
                  <c:v>47.66533582409163</c:v>
                </c:pt>
                <c:pt idx="68">
                  <c:v>47.8672284043071</c:v>
                </c:pt>
                <c:pt idx="69">
                  <c:v>48.06090142563971</c:v>
                </c:pt>
                <c:pt idx="70">
                  <c:v>48.2466582764185</c:v>
                </c:pt>
                <c:pt idx="71">
                  <c:v>48.42479377771266</c:v>
                </c:pt>
                <c:pt idx="72">
                  <c:v>48.59559419374788</c:v>
                </c:pt>
                <c:pt idx="73">
                  <c:v>48.75933726735254</c:v>
                </c:pt>
                <c:pt idx="74">
                  <c:v>48.91629227786201</c:v>
                </c:pt>
                <c:pt idx="75">
                  <c:v>49.06672011906922</c:v>
                </c:pt>
                <c:pt idx="76">
                  <c:v>49.21087339496651</c:v>
                </c:pt>
                <c:pt idx="77">
                  <c:v>49.3489965311773</c:v>
                </c:pt>
                <c:pt idx="78">
                  <c:v>49.48132590012351</c:v>
                </c:pt>
                <c:pt idx="79">
                  <c:v>49.60808995811887</c:v>
                </c:pt>
                <c:pt idx="80">
                  <c:v>52.05534623732652</c:v>
                </c:pt>
              </c:numCache>
            </c:numRef>
          </c:yVal>
          <c:smooth val="0"/>
        </c:ser>
        <c:ser>
          <c:idx val="0"/>
          <c:order val="2"/>
          <c:tx>
            <c:v>slope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PEcurve!$I$14:$I$28</c:f>
              <c:numCache>
                <c:formatCode>General</c:formatCode>
                <c:ptCount val="1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0.0</c:v>
                </c:pt>
                <c:pt idx="1">
                  <c:v>1.1925485757514</c:v>
                </c:pt>
                <c:pt idx="2">
                  <c:v>2.3850971515028</c:v>
                </c:pt>
                <c:pt idx="3">
                  <c:v>3.577645727254199</c:v>
                </c:pt>
                <c:pt idx="4">
                  <c:v>4.770194303005598</c:v>
                </c:pt>
                <c:pt idx="5">
                  <c:v>5.962742878756998</c:v>
                </c:pt>
                <c:pt idx="6">
                  <c:v>7.155291454508397</c:v>
                </c:pt>
                <c:pt idx="7">
                  <c:v>8.347840030259797</c:v>
                </c:pt>
                <c:pt idx="8">
                  <c:v>9.540388606011197</c:v>
                </c:pt>
                <c:pt idx="9">
                  <c:v>10.7329371817626</c:v>
                </c:pt>
                <c:pt idx="10">
                  <c:v>11.925485757514</c:v>
                </c:pt>
                <c:pt idx="11">
                  <c:v>13.1180343332654</c:v>
                </c:pt>
                <c:pt idx="12">
                  <c:v>14.31058290901679</c:v>
                </c:pt>
                <c:pt idx="13">
                  <c:v>15.5031314847682</c:v>
                </c:pt>
                <c:pt idx="14">
                  <c:v>16.6956800605196</c:v>
                </c:pt>
              </c:numCache>
            </c:numRef>
          </c:yVal>
          <c:smooth val="0"/>
        </c:ser>
        <c:ser>
          <c:idx val="1"/>
          <c:order val="3"/>
          <c:tx>
            <c:v>ETRmax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PEcurve!$I$14:$I$77</c:f>
              <c:numCache>
                <c:formatCode>General</c:formatCode>
                <c:ptCount val="6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52.40885965443832</c:v>
                </c:pt>
                <c:pt idx="1">
                  <c:v>52.40885965443832</c:v>
                </c:pt>
                <c:pt idx="2">
                  <c:v>52.40885965443832</c:v>
                </c:pt>
                <c:pt idx="3">
                  <c:v>52.40885965443832</c:v>
                </c:pt>
                <c:pt idx="4">
                  <c:v>52.40885965443832</c:v>
                </c:pt>
                <c:pt idx="5">
                  <c:v>52.40885965443832</c:v>
                </c:pt>
                <c:pt idx="6">
                  <c:v>52.40885965443832</c:v>
                </c:pt>
                <c:pt idx="7">
                  <c:v>52.40885965443832</c:v>
                </c:pt>
                <c:pt idx="8">
                  <c:v>52.40885965443832</c:v>
                </c:pt>
                <c:pt idx="9">
                  <c:v>52.40885965443832</c:v>
                </c:pt>
                <c:pt idx="10">
                  <c:v>52.40885965443832</c:v>
                </c:pt>
                <c:pt idx="11">
                  <c:v>52.40885965443832</c:v>
                </c:pt>
                <c:pt idx="12">
                  <c:v>52.40885965443832</c:v>
                </c:pt>
                <c:pt idx="13">
                  <c:v>52.40885965443832</c:v>
                </c:pt>
                <c:pt idx="14">
                  <c:v>52.40885965443832</c:v>
                </c:pt>
                <c:pt idx="15">
                  <c:v>52.40885965443832</c:v>
                </c:pt>
                <c:pt idx="16">
                  <c:v>52.40885965443832</c:v>
                </c:pt>
                <c:pt idx="17">
                  <c:v>52.40885965443832</c:v>
                </c:pt>
                <c:pt idx="18">
                  <c:v>52.40885965443832</c:v>
                </c:pt>
                <c:pt idx="19">
                  <c:v>52.40885965443832</c:v>
                </c:pt>
                <c:pt idx="20">
                  <c:v>52.40885965443832</c:v>
                </c:pt>
                <c:pt idx="21">
                  <c:v>52.40885965443832</c:v>
                </c:pt>
                <c:pt idx="22">
                  <c:v>52.40885965443832</c:v>
                </c:pt>
                <c:pt idx="23">
                  <c:v>52.40885965443832</c:v>
                </c:pt>
                <c:pt idx="24">
                  <c:v>52.40885965443832</c:v>
                </c:pt>
                <c:pt idx="25">
                  <c:v>52.40885965443832</c:v>
                </c:pt>
                <c:pt idx="26">
                  <c:v>52.40885965443832</c:v>
                </c:pt>
                <c:pt idx="27">
                  <c:v>52.40885965443832</c:v>
                </c:pt>
                <c:pt idx="28">
                  <c:v>52.40885965443832</c:v>
                </c:pt>
                <c:pt idx="29">
                  <c:v>52.40885965443832</c:v>
                </c:pt>
                <c:pt idx="30">
                  <c:v>52.40885965443832</c:v>
                </c:pt>
                <c:pt idx="31">
                  <c:v>52.40885965443832</c:v>
                </c:pt>
                <c:pt idx="32">
                  <c:v>52.40885965443832</c:v>
                </c:pt>
                <c:pt idx="33">
                  <c:v>52.40885965443832</c:v>
                </c:pt>
                <c:pt idx="34">
                  <c:v>52.40885965443832</c:v>
                </c:pt>
                <c:pt idx="35">
                  <c:v>52.40885965443832</c:v>
                </c:pt>
                <c:pt idx="36">
                  <c:v>52.40885965443832</c:v>
                </c:pt>
                <c:pt idx="37">
                  <c:v>52.40885965443832</c:v>
                </c:pt>
                <c:pt idx="38">
                  <c:v>52.40885965443832</c:v>
                </c:pt>
                <c:pt idx="39">
                  <c:v>52.40885965443832</c:v>
                </c:pt>
                <c:pt idx="40">
                  <c:v>52.40885965443832</c:v>
                </c:pt>
                <c:pt idx="41">
                  <c:v>52.40885965443832</c:v>
                </c:pt>
                <c:pt idx="42">
                  <c:v>52.40885965443832</c:v>
                </c:pt>
                <c:pt idx="43">
                  <c:v>52.40885965443832</c:v>
                </c:pt>
                <c:pt idx="44">
                  <c:v>52.40885965443832</c:v>
                </c:pt>
                <c:pt idx="45">
                  <c:v>52.40885965443832</c:v>
                </c:pt>
                <c:pt idx="46">
                  <c:v>52.40885965443832</c:v>
                </c:pt>
                <c:pt idx="47">
                  <c:v>52.40885965443832</c:v>
                </c:pt>
                <c:pt idx="48">
                  <c:v>52.40885965443832</c:v>
                </c:pt>
                <c:pt idx="49">
                  <c:v>52.40885965443832</c:v>
                </c:pt>
                <c:pt idx="50">
                  <c:v>52.40885965443832</c:v>
                </c:pt>
                <c:pt idx="51">
                  <c:v>52.40885965443832</c:v>
                </c:pt>
                <c:pt idx="52">
                  <c:v>52.40885965443832</c:v>
                </c:pt>
                <c:pt idx="53">
                  <c:v>52.40885965443832</c:v>
                </c:pt>
                <c:pt idx="54">
                  <c:v>52.40885965443832</c:v>
                </c:pt>
                <c:pt idx="55">
                  <c:v>52.40885965443832</c:v>
                </c:pt>
                <c:pt idx="56">
                  <c:v>52.40885965443832</c:v>
                </c:pt>
                <c:pt idx="57">
                  <c:v>52.40885965443832</c:v>
                </c:pt>
                <c:pt idx="58">
                  <c:v>52.40885965443832</c:v>
                </c:pt>
                <c:pt idx="59">
                  <c:v>52.40885965443832</c:v>
                </c:pt>
                <c:pt idx="60">
                  <c:v>52.40885965443832</c:v>
                </c:pt>
                <c:pt idx="61">
                  <c:v>52.40885965443832</c:v>
                </c:pt>
                <c:pt idx="62">
                  <c:v>52.40885965443832</c:v>
                </c:pt>
                <c:pt idx="63">
                  <c:v>52.40885965443832</c:v>
                </c:pt>
              </c:numCache>
            </c:numRef>
          </c:yVal>
          <c:smooth val="0"/>
        </c:ser>
        <c:ser>
          <c:idx val="3"/>
          <c:order val="4"/>
          <c:tx>
            <c:v>Ik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PEcurve!$M$14:$M$15</c:f>
              <c:numCache>
                <c:formatCode>General</c:formatCode>
                <c:ptCount val="2"/>
                <c:pt idx="0">
                  <c:v>175.7877564741264</c:v>
                </c:pt>
                <c:pt idx="1">
                  <c:v>175.7877564741264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PEcurve!$M$14:$M$19</c:f>
              <c:numCache>
                <c:formatCode>General</c:formatCode>
                <c:ptCount val="6"/>
                <c:pt idx="0">
                  <c:v>175.7877564741264</c:v>
                </c:pt>
                <c:pt idx="1">
                  <c:v>175.7877564741264</c:v>
                </c:pt>
                <c:pt idx="2">
                  <c:v>175.7877564741264</c:v>
                </c:pt>
                <c:pt idx="3">
                  <c:v>175.7877564741264</c:v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0.0</c:v>
                </c:pt>
                <c:pt idx="1">
                  <c:v>2.8</c:v>
                </c:pt>
                <c:pt idx="2">
                  <c:v>6.0</c:v>
                </c:pt>
                <c:pt idx="3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3704936"/>
        <c:axId val="-2053700008"/>
      </c:scatterChart>
      <c:valAx>
        <c:axId val="-2053704936"/>
        <c:scaling>
          <c:orientation val="minMax"/>
          <c:max val="12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Intensität</a:t>
                </a:r>
              </a:p>
            </c:rich>
          </c:tx>
          <c:layout>
            <c:manualLayout>
              <c:xMode val="edge"/>
              <c:yMode val="edge"/>
              <c:x val="0.494094876071525"/>
              <c:y val="0.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3700008"/>
        <c:crosses val="autoZero"/>
        <c:crossBetween val="midCat"/>
      </c:valAx>
      <c:valAx>
        <c:axId val="-2053700008"/>
        <c:scaling>
          <c:orientation val="minMax"/>
          <c:max val="70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ETR</a:t>
                </a:r>
              </a:p>
            </c:rich>
          </c:tx>
          <c:layout>
            <c:manualLayout>
              <c:xMode val="edge"/>
              <c:yMode val="edge"/>
              <c:x val="0.00984264897922242"/>
              <c:y val="0.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3704936"/>
        <c:crosses val="autoZero"/>
        <c:crossBetween val="midCat"/>
        <c:majorUnit val="5.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>
      <c:oddHeader>&amp;A</c:oddHeader>
      <c:oddFooter>Seite &amp;P</c:oddFooter>
    </c:headerFooter>
    <c:pageMargins b="0.984251969" l="0.787401575" r="0.787401575" t="0.984251969" header="0.4921259845" footer="0.4921259845"/>
    <c:pageSetup paperSize="9" orientation="landscape" blackAndWhite="1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6</xdr:row>
      <xdr:rowOff>25400</xdr:rowOff>
    </xdr:from>
    <xdr:to>
      <xdr:col>21</xdr:col>
      <xdr:colOff>495300</xdr:colOff>
      <xdr:row>35</xdr:row>
      <xdr:rowOff>88900</xdr:rowOff>
    </xdr:to>
    <xdr:graphicFrame macro="">
      <xdr:nvGraphicFramePr>
        <xdr:cNvPr id="103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workbookViewId="0"/>
  </sheetViews>
  <sheetFormatPr baseColWidth="10" defaultColWidth="9.1640625" defaultRowHeight="12" x14ac:dyDescent="0"/>
  <cols>
    <col min="1" max="6" width="9.1640625" customWidth="1"/>
    <col min="7" max="7" width="3.83203125" customWidth="1"/>
    <col min="8" max="13" width="9.1640625" customWidth="1"/>
    <col min="14" max="14" width="5.5" customWidth="1"/>
  </cols>
  <sheetData>
    <row r="1" spans="1:14" ht="15">
      <c r="A1" s="10"/>
      <c r="E1" s="6"/>
    </row>
    <row r="3" spans="1:14">
      <c r="A3" s="2" t="s">
        <v>2</v>
      </c>
      <c r="B3">
        <v>52.408859654438324</v>
      </c>
      <c r="D3" s="1"/>
    </row>
    <row r="4" spans="1:14">
      <c r="A4" t="s">
        <v>3</v>
      </c>
      <c r="B4" s="3">
        <v>0.2981371439378499</v>
      </c>
      <c r="D4" s="1"/>
    </row>
    <row r="5" spans="1:14">
      <c r="A5" t="s">
        <v>11</v>
      </c>
      <c r="B5" s="3">
        <v>0</v>
      </c>
    </row>
    <row r="6" spans="1:14">
      <c r="A6" t="s">
        <v>15</v>
      </c>
      <c r="B6" s="9">
        <f>ETR/alph</f>
        <v>175.78775647412638</v>
      </c>
    </row>
    <row r="7" spans="1:14">
      <c r="B7" s="8">
        <v>0</v>
      </c>
    </row>
    <row r="9" spans="1:14">
      <c r="A9" t="s">
        <v>0</v>
      </c>
      <c r="B9" t="s">
        <v>1</v>
      </c>
    </row>
    <row r="10" spans="1:14">
      <c r="A10">
        <f>SUM(F13:F23)</f>
        <v>9.295240630581814</v>
      </c>
      <c r="B10">
        <f>D159/E159</f>
        <v>0.98235481075223441</v>
      </c>
    </row>
    <row r="12" spans="1:14">
      <c r="B12" t="s">
        <v>4</v>
      </c>
      <c r="D12" t="s">
        <v>5</v>
      </c>
      <c r="E12" t="s">
        <v>6</v>
      </c>
      <c r="F12" t="s">
        <v>7</v>
      </c>
      <c r="I12" t="s">
        <v>12</v>
      </c>
      <c r="J12" t="s">
        <v>13</v>
      </c>
      <c r="K12" t="s">
        <v>14</v>
      </c>
    </row>
    <row r="13" spans="1:14">
      <c r="B13">
        <v>11</v>
      </c>
      <c r="D13">
        <v>3.8719999999999999</v>
      </c>
      <c r="E13">
        <f t="shared" ref="E13:E22" si="0">ETR*TANH(alph*B13/ETR)</f>
        <v>3.2752347659372147</v>
      </c>
      <c r="F13">
        <f t="shared" ref="F13:F22" si="1">(E13-D13)^2</f>
        <v>0.35612874458601074</v>
      </c>
      <c r="M13" t="s">
        <v>15</v>
      </c>
    </row>
    <row r="14" spans="1:14">
      <c r="B14">
        <v>28</v>
      </c>
      <c r="D14">
        <v>9.1980000000000004</v>
      </c>
      <c r="E14">
        <f t="shared" si="0"/>
        <v>8.2779513220703667</v>
      </c>
      <c r="F14">
        <f t="shared" si="1"/>
        <v>0.84648956976006695</v>
      </c>
      <c r="I14">
        <v>0</v>
      </c>
      <c r="J14">
        <f t="shared" ref="J14:J94" si="2">ETR*TANH(alph*I14/ETR)</f>
        <v>0</v>
      </c>
      <c r="K14">
        <f t="shared" ref="K14:K43" si="3">alph*I14</f>
        <v>0</v>
      </c>
      <c r="L14">
        <f t="shared" ref="L14:L77" si="4">ETR</f>
        <v>52.408859654438324</v>
      </c>
      <c r="M14">
        <f>IkW</f>
        <v>175.78775647412638</v>
      </c>
      <c r="N14">
        <v>0</v>
      </c>
    </row>
    <row r="15" spans="1:14">
      <c r="B15">
        <v>53</v>
      </c>
      <c r="D15">
        <v>15.8735</v>
      </c>
      <c r="E15">
        <f t="shared" si="0"/>
        <v>15.339269933819857</v>
      </c>
      <c r="F15">
        <f t="shared" si="1"/>
        <v>0.28540176361084013</v>
      </c>
      <c r="I15">
        <f>4+I14</f>
        <v>4</v>
      </c>
      <c r="J15">
        <f t="shared" si="2"/>
        <v>1.192342793638709</v>
      </c>
      <c r="K15">
        <f t="shared" si="3"/>
        <v>1.1925485757513996</v>
      </c>
      <c r="L15">
        <f t="shared" si="4"/>
        <v>52.408859654438324</v>
      </c>
      <c r="M15">
        <f>IkW</f>
        <v>175.78775647412638</v>
      </c>
      <c r="N15">
        <v>2.8</v>
      </c>
    </row>
    <row r="16" spans="1:14">
      <c r="B16">
        <v>75</v>
      </c>
      <c r="D16">
        <v>21.037500000000001</v>
      </c>
      <c r="E16">
        <f t="shared" si="0"/>
        <v>21.095540881056966</v>
      </c>
      <c r="F16">
        <f t="shared" si="1"/>
        <v>3.3687438738686849E-3</v>
      </c>
      <c r="I16">
        <f t="shared" ref="I16:I38" si="5">4+I15</f>
        <v>8</v>
      </c>
      <c r="J16">
        <f t="shared" si="2"/>
        <v>2.3834519166146979</v>
      </c>
      <c r="K16">
        <f t="shared" si="3"/>
        <v>2.3850971515027992</v>
      </c>
      <c r="L16">
        <f t="shared" si="4"/>
        <v>52.408859654438324</v>
      </c>
      <c r="M16">
        <f>IkW</f>
        <v>175.78775647412638</v>
      </c>
      <c r="N16">
        <v>6</v>
      </c>
    </row>
    <row r="17" spans="2:14">
      <c r="B17">
        <v>111</v>
      </c>
      <c r="D17">
        <v>28.749000000000002</v>
      </c>
      <c r="E17">
        <f t="shared" si="0"/>
        <v>29.298923271311136</v>
      </c>
      <c r="F17">
        <f t="shared" si="1"/>
        <v>0.30241560432953829</v>
      </c>
      <c r="I17">
        <f t="shared" si="5"/>
        <v>12</v>
      </c>
      <c r="J17">
        <f t="shared" si="2"/>
        <v>3.5720987987120121</v>
      </c>
      <c r="K17">
        <f t="shared" si="3"/>
        <v>3.5776457272541986</v>
      </c>
      <c r="L17">
        <f t="shared" si="4"/>
        <v>52.408859654438324</v>
      </c>
      <c r="M17">
        <f>IkW</f>
        <v>175.78775647412638</v>
      </c>
      <c r="N17">
        <v>100</v>
      </c>
    </row>
    <row r="18" spans="2:14">
      <c r="B18">
        <v>160</v>
      </c>
      <c r="D18">
        <v>37.200000000000003</v>
      </c>
      <c r="E18">
        <f t="shared" si="0"/>
        <v>37.798460895333299</v>
      </c>
      <c r="F18">
        <f t="shared" si="1"/>
        <v>0.35815544324313098</v>
      </c>
      <c r="I18">
        <f t="shared" si="5"/>
        <v>16</v>
      </c>
      <c r="J18">
        <f t="shared" si="2"/>
        <v>4.7570650258633975</v>
      </c>
      <c r="K18">
        <f t="shared" si="3"/>
        <v>4.7701943030055984</v>
      </c>
      <c r="L18">
        <f t="shared" si="4"/>
        <v>52.408859654438324</v>
      </c>
    </row>
    <row r="19" spans="2:14">
      <c r="B19">
        <v>239</v>
      </c>
      <c r="D19">
        <v>45.768500000000003</v>
      </c>
      <c r="E19">
        <f t="shared" si="0"/>
        <v>45.925825857486544</v>
      </c>
      <c r="F19">
        <f t="shared" si="1"/>
        <v>2.4751425433875283E-2</v>
      </c>
      <c r="I19">
        <f t="shared" si="5"/>
        <v>20</v>
      </c>
      <c r="J19">
        <f t="shared" si="2"/>
        <v>5.9371473070349872</v>
      </c>
      <c r="K19">
        <f t="shared" si="3"/>
        <v>5.9627428787569983</v>
      </c>
      <c r="L19">
        <f t="shared" si="4"/>
        <v>52.408859654438324</v>
      </c>
    </row>
    <row r="20" spans="2:14">
      <c r="B20">
        <v>349</v>
      </c>
      <c r="D20">
        <v>51.826499999999996</v>
      </c>
      <c r="E20">
        <f t="shared" si="0"/>
        <v>50.468563263680828</v>
      </c>
      <c r="F20">
        <f t="shared" si="1"/>
        <v>1.8439921798451533</v>
      </c>
      <c r="I20">
        <f t="shared" si="5"/>
        <v>24</v>
      </c>
      <c r="J20">
        <f t="shared" si="2"/>
        <v>7.1111623095508216</v>
      </c>
      <c r="K20">
        <f t="shared" si="3"/>
        <v>7.1552914545083972</v>
      </c>
      <c r="L20">
        <f t="shared" si="4"/>
        <v>52.408859654438324</v>
      </c>
    </row>
    <row r="21" spans="2:14">
      <c r="B21">
        <v>519</v>
      </c>
      <c r="D21">
        <v>53.716499999999996</v>
      </c>
      <c r="E21">
        <f t="shared" si="0"/>
        <v>52.12388292484043</v>
      </c>
      <c r="F21">
        <f t="shared" si="1"/>
        <v>2.5364291480898116</v>
      </c>
      <c r="I21">
        <f t="shared" si="5"/>
        <v>28</v>
      </c>
      <c r="J21">
        <f t="shared" si="2"/>
        <v>8.2779513220703667</v>
      </c>
      <c r="K21">
        <f t="shared" si="3"/>
        <v>8.3478400302597979</v>
      </c>
      <c r="L21">
        <f t="shared" si="4"/>
        <v>52.408859654438324</v>
      </c>
    </row>
    <row r="22" spans="2:14">
      <c r="B22">
        <v>763</v>
      </c>
      <c r="D22">
        <v>51.121000000000002</v>
      </c>
      <c r="E22">
        <f t="shared" si="0"/>
        <v>52.391065229355689</v>
      </c>
      <c r="F22">
        <f t="shared" si="1"/>
        <v>1.6130656868183142</v>
      </c>
      <c r="I22">
        <f t="shared" si="5"/>
        <v>32</v>
      </c>
      <c r="J22">
        <f t="shared" si="2"/>
        <v>9.4363847069708839</v>
      </c>
      <c r="K22">
        <f t="shared" si="3"/>
        <v>9.5403886060111969</v>
      </c>
      <c r="L22">
        <f t="shared" si="4"/>
        <v>52.408859654438324</v>
      </c>
    </row>
    <row r="23" spans="2:14">
      <c r="B23">
        <v>1167</v>
      </c>
      <c r="D23">
        <v>51.347999999999999</v>
      </c>
      <c r="E23">
        <f>ETR*TANH(alph*B23/ETR)</f>
        <v>52.408680121898776</v>
      </c>
      <c r="F23">
        <f>(E23-D23)^2</f>
        <v>1.1250423209912042</v>
      </c>
      <c r="I23">
        <f t="shared" si="5"/>
        <v>36</v>
      </c>
      <c r="J23">
        <f t="shared" si="2"/>
        <v>10.585366106950877</v>
      </c>
      <c r="K23">
        <f t="shared" si="3"/>
        <v>10.732937181762596</v>
      </c>
      <c r="L23">
        <f t="shared" si="4"/>
        <v>52.408859654438324</v>
      </c>
    </row>
    <row r="24" spans="2:14">
      <c r="B24" s="12"/>
      <c r="I24">
        <f t="shared" si="5"/>
        <v>40</v>
      </c>
      <c r="J24">
        <f t="shared" si="2"/>
        <v>11.723836374193302</v>
      </c>
      <c r="K24">
        <f t="shared" si="3"/>
        <v>11.925485757513997</v>
      </c>
      <c r="L24">
        <f t="shared" si="4"/>
        <v>52.408859654438324</v>
      </c>
    </row>
    <row r="25" spans="2:14">
      <c r="B25" s="12"/>
      <c r="I25">
        <f t="shared" si="5"/>
        <v>44</v>
      </c>
      <c r="J25">
        <f t="shared" si="2"/>
        <v>12.850777194332029</v>
      </c>
      <c r="K25">
        <f t="shared" si="3"/>
        <v>13.118034333265395</v>
      </c>
      <c r="L25">
        <f t="shared" si="4"/>
        <v>52.408859654438324</v>
      </c>
    </row>
    <row r="26" spans="2:14">
      <c r="I26">
        <f t="shared" si="5"/>
        <v>48</v>
      </c>
      <c r="J26">
        <f t="shared" si="2"/>
        <v>13.965214381669208</v>
      </c>
      <c r="K26">
        <f t="shared" si="3"/>
        <v>14.310582909016794</v>
      </c>
      <c r="L26">
        <f t="shared" si="4"/>
        <v>52.408859654438324</v>
      </c>
    </row>
    <row r="27" spans="2:14">
      <c r="I27">
        <f t="shared" si="5"/>
        <v>52</v>
      </c>
      <c r="J27">
        <f t="shared" si="2"/>
        <v>15.066220826508744</v>
      </c>
      <c r="K27">
        <f t="shared" si="3"/>
        <v>15.503131484768195</v>
      </c>
      <c r="L27">
        <f t="shared" si="4"/>
        <v>52.408859654438324</v>
      </c>
    </row>
    <row r="28" spans="2:14">
      <c r="I28">
        <f t="shared" si="5"/>
        <v>56</v>
      </c>
      <c r="J28">
        <f t="shared" si="2"/>
        <v>16.152919080013969</v>
      </c>
      <c r="K28">
        <f t="shared" si="3"/>
        <v>16.695680060519596</v>
      </c>
      <c r="L28">
        <f t="shared" si="4"/>
        <v>52.408859654438324</v>
      </c>
    </row>
    <row r="29" spans="2:14">
      <c r="I29">
        <f t="shared" si="5"/>
        <v>60</v>
      </c>
      <c r="J29">
        <f t="shared" si="2"/>
        <v>17.224483566578741</v>
      </c>
      <c r="K29">
        <f t="shared" si="3"/>
        <v>17.888228636270995</v>
      </c>
      <c r="L29">
        <f t="shared" si="4"/>
        <v>52.408859654438324</v>
      </c>
    </row>
    <row r="30" spans="2:14">
      <c r="I30">
        <f t="shared" si="5"/>
        <v>64</v>
      </c>
      <c r="J30">
        <f t="shared" si="2"/>
        <v>18.280142418237133</v>
      </c>
      <c r="K30">
        <f t="shared" si="3"/>
        <v>19.080777212022394</v>
      </c>
      <c r="L30">
        <f t="shared" si="4"/>
        <v>52.408859654438324</v>
      </c>
    </row>
    <row r="31" spans="2:14">
      <c r="I31">
        <f t="shared" si="5"/>
        <v>68</v>
      </c>
      <c r="J31">
        <f t="shared" si="2"/>
        <v>19.319178930048867</v>
      </c>
      <c r="K31">
        <f t="shared" si="3"/>
        <v>20.273325787773793</v>
      </c>
      <c r="L31">
        <f t="shared" si="4"/>
        <v>52.408859654438324</v>
      </c>
    </row>
    <row r="32" spans="2:14">
      <c r="I32">
        <f t="shared" si="5"/>
        <v>72</v>
      </c>
      <c r="J32">
        <f t="shared" si="2"/>
        <v>20.340932639613424</v>
      </c>
      <c r="K32">
        <f t="shared" si="3"/>
        <v>21.465874363525192</v>
      </c>
      <c r="L32">
        <f t="shared" si="4"/>
        <v>52.408859654438324</v>
      </c>
    </row>
    <row r="33" spans="9:12">
      <c r="I33">
        <f t="shared" si="5"/>
        <v>76</v>
      </c>
      <c r="J33">
        <f t="shared" si="2"/>
        <v>21.344800037823465</v>
      </c>
      <c r="K33">
        <f t="shared" si="3"/>
        <v>22.658422939276594</v>
      </c>
      <c r="L33">
        <f t="shared" si="4"/>
        <v>52.408859654438324</v>
      </c>
    </row>
    <row r="34" spans="9:12">
      <c r="I34">
        <f t="shared" si="5"/>
        <v>80</v>
      </c>
      <c r="J34">
        <f t="shared" si="2"/>
        <v>22.330234921611982</v>
      </c>
      <c r="K34">
        <f t="shared" si="3"/>
        <v>23.850971515027993</v>
      </c>
      <c r="L34">
        <f t="shared" si="4"/>
        <v>52.408859654438324</v>
      </c>
    </row>
    <row r="35" spans="9:12">
      <c r="I35">
        <f t="shared" si="5"/>
        <v>84</v>
      </c>
      <c r="J35">
        <f t="shared" si="2"/>
        <v>23.296748402735503</v>
      </c>
      <c r="K35">
        <f t="shared" si="3"/>
        <v>25.043520090779392</v>
      </c>
      <c r="L35">
        <f t="shared" si="4"/>
        <v>52.408859654438324</v>
      </c>
    </row>
    <row r="36" spans="9:12">
      <c r="I36">
        <f t="shared" si="5"/>
        <v>88</v>
      </c>
      <c r="J36">
        <f t="shared" si="2"/>
        <v>24.243908589533099</v>
      </c>
      <c r="K36">
        <f t="shared" si="3"/>
        <v>26.236068666530791</v>
      </c>
      <c r="L36">
        <f t="shared" si="4"/>
        <v>52.408859654438324</v>
      </c>
    </row>
    <row r="37" spans="9:12">
      <c r="I37">
        <f t="shared" si="5"/>
        <v>92</v>
      </c>
      <c r="J37">
        <f t="shared" si="2"/>
        <v>25.171339961086051</v>
      </c>
      <c r="K37">
        <f t="shared" si="3"/>
        <v>27.42861724228219</v>
      </c>
      <c r="L37">
        <f t="shared" si="4"/>
        <v>52.408859654438324</v>
      </c>
    </row>
    <row r="38" spans="9:12">
      <c r="I38">
        <f t="shared" si="5"/>
        <v>96</v>
      </c>
      <c r="J38">
        <f t="shared" si="2"/>
        <v>26.078722455262714</v>
      </c>
      <c r="K38">
        <f t="shared" si="3"/>
        <v>28.621165818033589</v>
      </c>
      <c r="L38">
        <f t="shared" si="4"/>
        <v>52.408859654438324</v>
      </c>
    </row>
    <row r="39" spans="9:12">
      <c r="I39">
        <f>4+I38</f>
        <v>100</v>
      </c>
      <c r="J39">
        <f t="shared" si="2"/>
        <v>26.9657902937651</v>
      </c>
      <c r="K39">
        <f t="shared" si="3"/>
        <v>29.813714393784991</v>
      </c>
      <c r="L39">
        <f t="shared" si="4"/>
        <v>52.408859654438324</v>
      </c>
    </row>
    <row r="40" spans="9:12">
      <c r="I40">
        <f>4+I39</f>
        <v>104</v>
      </c>
      <c r="J40">
        <f t="shared" si="2"/>
        <v>27.832330568503018</v>
      </c>
      <c r="K40">
        <f t="shared" si="3"/>
        <v>31.00626296953639</v>
      </c>
      <c r="L40">
        <f t="shared" si="4"/>
        <v>52.408859654438324</v>
      </c>
    </row>
    <row r="41" spans="9:12">
      <c r="I41">
        <f>4+I40</f>
        <v>108</v>
      </c>
      <c r="J41">
        <f t="shared" si="2"/>
        <v>28.678181614424101</v>
      </c>
      <c r="K41">
        <f t="shared" si="3"/>
        <v>32.198811545287789</v>
      </c>
      <c r="L41">
        <f t="shared" si="4"/>
        <v>52.408859654438324</v>
      </c>
    </row>
    <row r="42" spans="9:12">
      <c r="I42">
        <f>4+I41</f>
        <v>112</v>
      </c>
      <c r="J42">
        <f t="shared" si="2"/>
        <v>29.503231194342014</v>
      </c>
      <c r="K42">
        <f t="shared" si="3"/>
        <v>33.391360121039192</v>
      </c>
      <c r="L42">
        <f t="shared" si="4"/>
        <v>52.408859654438324</v>
      </c>
    </row>
    <row r="43" spans="9:12">
      <c r="I43">
        <f>4+I42</f>
        <v>116</v>
      </c>
      <c r="J43">
        <f t="shared" si="2"/>
        <v>30.307414521359611</v>
      </c>
      <c r="K43">
        <f t="shared" si="3"/>
        <v>34.583908696790587</v>
      </c>
      <c r="L43">
        <f t="shared" si="4"/>
        <v>52.408859654438324</v>
      </c>
    </row>
    <row r="44" spans="9:12">
      <c r="I44">
        <f t="shared" ref="I44:I93" si="6">4+I43</f>
        <v>120</v>
      </c>
      <c r="J44">
        <f t="shared" si="2"/>
        <v>31.090712144207661</v>
      </c>
      <c r="K44">
        <f t="shared" ref="K44:K94" si="7">alph*I44</f>
        <v>35.77645727254199</v>
      </c>
      <c r="L44">
        <f t="shared" si="4"/>
        <v>52.408859654438324</v>
      </c>
    </row>
    <row r="45" spans="9:12">
      <c r="I45">
        <f t="shared" si="6"/>
        <v>124</v>
      </c>
      <c r="J45">
        <f t="shared" si="2"/>
        <v>31.853147720248938</v>
      </c>
      <c r="K45">
        <f t="shared" si="7"/>
        <v>36.969005848293385</v>
      </c>
      <c r="L45">
        <f t="shared" si="4"/>
        <v>52.408859654438324</v>
      </c>
    </row>
    <row r="46" spans="9:12">
      <c r="I46">
        <f t="shared" si="6"/>
        <v>128</v>
      </c>
      <c r="J46">
        <f t="shared" si="2"/>
        <v>32.594785700067192</v>
      </c>
      <c r="K46">
        <f t="shared" si="7"/>
        <v>38.161554424044787</v>
      </c>
      <c r="L46">
        <f t="shared" si="4"/>
        <v>52.408859654438324</v>
      </c>
    </row>
    <row r="47" spans="9:12">
      <c r="I47">
        <f t="shared" si="6"/>
        <v>132</v>
      </c>
      <c r="J47">
        <f t="shared" si="2"/>
        <v>33.31572894650877</v>
      </c>
      <c r="K47">
        <f t="shared" si="7"/>
        <v>39.35410299979619</v>
      </c>
      <c r="L47">
        <f t="shared" si="4"/>
        <v>52.408859654438324</v>
      </c>
    </row>
    <row r="48" spans="9:12">
      <c r="I48">
        <f t="shared" si="6"/>
        <v>136</v>
      </c>
      <c r="J48">
        <f t="shared" si="2"/>
        <v>34.016116309809547</v>
      </c>
      <c r="K48">
        <f t="shared" si="7"/>
        <v>40.546651575547585</v>
      </c>
      <c r="L48">
        <f t="shared" si="4"/>
        <v>52.408859654438324</v>
      </c>
    </row>
    <row r="49" spans="9:12">
      <c r="I49">
        <f t="shared" si="6"/>
        <v>140</v>
      </c>
      <c r="J49">
        <f t="shared" si="2"/>
        <v>34.696120179057594</v>
      </c>
      <c r="K49">
        <f t="shared" si="7"/>
        <v>41.739200151298988</v>
      </c>
      <c r="L49">
        <f t="shared" si="4"/>
        <v>52.408859654438324</v>
      </c>
    </row>
    <row r="50" spans="9:12">
      <c r="I50">
        <f t="shared" si="6"/>
        <v>144</v>
      </c>
      <c r="J50">
        <f t="shared" si="2"/>
        <v>35.35594402874851</v>
      </c>
      <c r="K50">
        <f t="shared" si="7"/>
        <v>42.931748727050383</v>
      </c>
      <c r="L50">
        <f t="shared" si="4"/>
        <v>52.408859654438324</v>
      </c>
    </row>
    <row r="51" spans="9:12">
      <c r="I51">
        <f t="shared" si="6"/>
        <v>148</v>
      </c>
      <c r="J51">
        <f t="shared" si="2"/>
        <v>35.995819977619171</v>
      </c>
      <c r="K51">
        <f t="shared" si="7"/>
        <v>44.124297302801786</v>
      </c>
      <c r="L51">
        <f t="shared" si="4"/>
        <v>52.408859654438324</v>
      </c>
    </row>
    <row r="52" spans="9:12">
      <c r="I52">
        <f t="shared" si="6"/>
        <v>152</v>
      </c>
      <c r="J52">
        <f t="shared" si="2"/>
        <v>36.616006375328091</v>
      </c>
      <c r="K52">
        <f t="shared" si="7"/>
        <v>45.316845878553188</v>
      </c>
      <c r="L52">
        <f t="shared" si="4"/>
        <v>52.408859654438324</v>
      </c>
    </row>
    <row r="53" spans="9:12">
      <c r="I53">
        <f t="shared" si="6"/>
        <v>156</v>
      </c>
      <c r="J53">
        <f t="shared" si="2"/>
        <v>37.216785430913781</v>
      </c>
      <c r="K53">
        <f t="shared" si="7"/>
        <v>46.509394454304584</v>
      </c>
      <c r="L53">
        <f t="shared" si="4"/>
        <v>52.408859654438324</v>
      </c>
    </row>
    <row r="54" spans="9:12">
      <c r="I54">
        <f t="shared" si="6"/>
        <v>160</v>
      </c>
      <c r="J54">
        <f t="shared" si="2"/>
        <v>37.798460895333299</v>
      </c>
      <c r="K54">
        <f t="shared" si="7"/>
        <v>47.701943030055986</v>
      </c>
      <c r="L54">
        <f t="shared" si="4"/>
        <v>52.408859654438324</v>
      </c>
    </row>
    <row r="55" spans="9:12">
      <c r="I55">
        <f t="shared" si="6"/>
        <v>164</v>
      </c>
      <c r="J55">
        <f t="shared" si="2"/>
        <v>38.361355808781987</v>
      </c>
      <c r="K55">
        <f t="shared" si="7"/>
        <v>48.894491605807382</v>
      </c>
      <c r="L55">
        <f t="shared" si="4"/>
        <v>52.408859654438324</v>
      </c>
    </row>
    <row r="56" spans="9:12">
      <c r="I56">
        <f t="shared" si="6"/>
        <v>168</v>
      </c>
      <c r="J56">
        <f t="shared" si="2"/>
        <v>38.905810321941928</v>
      </c>
      <c r="K56">
        <f t="shared" si="7"/>
        <v>50.087040181558784</v>
      </c>
      <c r="L56">
        <f t="shared" si="4"/>
        <v>52.408859654438324</v>
      </c>
    </row>
    <row r="57" spans="9:12">
      <c r="I57">
        <f t="shared" si="6"/>
        <v>172</v>
      </c>
      <c r="J57">
        <f t="shared" si="2"/>
        <v>39.432179598816695</v>
      </c>
      <c r="K57">
        <f t="shared" si="7"/>
        <v>51.279588757310187</v>
      </c>
      <c r="L57">
        <f t="shared" si="4"/>
        <v>52.408859654438324</v>
      </c>
    </row>
    <row r="58" spans="9:12">
      <c r="I58">
        <f t="shared" si="6"/>
        <v>176</v>
      </c>
      <c r="J58">
        <f t="shared" si="2"/>
        <v>39.940831807395242</v>
      </c>
      <c r="K58">
        <f t="shared" si="7"/>
        <v>52.472137333061582</v>
      </c>
      <c r="L58">
        <f t="shared" si="4"/>
        <v>52.408859654438324</v>
      </c>
    </row>
    <row r="59" spans="9:12">
      <c r="I59">
        <f t="shared" si="6"/>
        <v>180</v>
      </c>
      <c r="J59">
        <f t="shared" si="2"/>
        <v>40.432146203059283</v>
      </c>
      <c r="K59">
        <f t="shared" si="7"/>
        <v>53.664685908812984</v>
      </c>
      <c r="L59">
        <f t="shared" si="4"/>
        <v>52.408859654438324</v>
      </c>
    </row>
    <row r="60" spans="9:12">
      <c r="I60">
        <f t="shared" si="6"/>
        <v>184</v>
      </c>
      <c r="J60">
        <f t="shared" si="2"/>
        <v>40.906511308412604</v>
      </c>
      <c r="K60">
        <f t="shared" si="7"/>
        <v>54.85723448456438</v>
      </c>
      <c r="L60">
        <f t="shared" si="4"/>
        <v>52.408859654438324</v>
      </c>
    </row>
    <row r="61" spans="9:12">
      <c r="I61">
        <f t="shared" si="6"/>
        <v>188</v>
      </c>
      <c r="J61">
        <f t="shared" si="2"/>
        <v>41.364323192072405</v>
      </c>
      <c r="K61">
        <f t="shared" si="7"/>
        <v>56.049783060315782</v>
      </c>
      <c r="L61">
        <f t="shared" si="4"/>
        <v>52.408859654438324</v>
      </c>
    </row>
    <row r="62" spans="9:12">
      <c r="I62">
        <f t="shared" si="6"/>
        <v>192</v>
      </c>
      <c r="J62">
        <f t="shared" si="2"/>
        <v>41.805983847924786</v>
      </c>
      <c r="K62">
        <f t="shared" si="7"/>
        <v>57.242331636067178</v>
      </c>
      <c r="L62">
        <f t="shared" si="4"/>
        <v>52.408859654438324</v>
      </c>
    </row>
    <row r="63" spans="9:12">
      <c r="I63">
        <f t="shared" si="6"/>
        <v>196</v>
      </c>
      <c r="J63">
        <f t="shared" si="2"/>
        <v>42.23189967540948</v>
      </c>
      <c r="K63">
        <f t="shared" si="7"/>
        <v>58.43488021181858</v>
      </c>
      <c r="L63">
        <f t="shared" si="4"/>
        <v>52.408859654438324</v>
      </c>
    </row>
    <row r="64" spans="9:12">
      <c r="I64">
        <f t="shared" si="6"/>
        <v>200</v>
      </c>
      <c r="J64">
        <f t="shared" si="2"/>
        <v>42.642480060561724</v>
      </c>
      <c r="K64">
        <f t="shared" si="7"/>
        <v>59.627428787569983</v>
      </c>
      <c r="L64">
        <f t="shared" si="4"/>
        <v>52.408859654438324</v>
      </c>
    </row>
    <row r="65" spans="9:12">
      <c r="I65">
        <f t="shared" si="6"/>
        <v>204</v>
      </c>
      <c r="J65">
        <f t="shared" si="2"/>
        <v>43.038136056800163</v>
      </c>
      <c r="K65">
        <f t="shared" si="7"/>
        <v>60.819977363321378</v>
      </c>
      <c r="L65">
        <f t="shared" si="4"/>
        <v>52.408859654438324</v>
      </c>
    </row>
    <row r="66" spans="9:12">
      <c r="I66">
        <f t="shared" si="6"/>
        <v>208</v>
      </c>
      <c r="J66">
        <f t="shared" si="2"/>
        <v>43.419279163804511</v>
      </c>
      <c r="K66">
        <f t="shared" si="7"/>
        <v>62.012525939072781</v>
      </c>
      <c r="L66">
        <f t="shared" si="4"/>
        <v>52.408859654438324</v>
      </c>
    </row>
    <row r="67" spans="9:12">
      <c r="I67">
        <f t="shared" si="6"/>
        <v>212</v>
      </c>
      <c r="J67">
        <f t="shared" si="2"/>
        <v>43.786320202272442</v>
      </c>
      <c r="K67">
        <f t="shared" si="7"/>
        <v>63.205074514824176</v>
      </c>
      <c r="L67">
        <f t="shared" si="4"/>
        <v>52.408859654438324</v>
      </c>
    </row>
    <row r="68" spans="9:12">
      <c r="I68">
        <f t="shared" si="6"/>
        <v>216</v>
      </c>
      <c r="J68">
        <f t="shared" si="2"/>
        <v>44.139668281875132</v>
      </c>
      <c r="K68">
        <f t="shared" si="7"/>
        <v>64.397623090575578</v>
      </c>
      <c r="L68">
        <f t="shared" si="4"/>
        <v>52.408859654438324</v>
      </c>
    </row>
    <row r="69" spans="9:12">
      <c r="I69">
        <f t="shared" si="6"/>
        <v>220</v>
      </c>
      <c r="J69">
        <f t="shared" si="2"/>
        <v>44.479729859340729</v>
      </c>
      <c r="K69">
        <f t="shared" si="7"/>
        <v>65.590171666326981</v>
      </c>
      <c r="L69">
        <f t="shared" si="4"/>
        <v>52.408859654438324</v>
      </c>
    </row>
    <row r="70" spans="9:12">
      <c r="I70">
        <f t="shared" si="6"/>
        <v>224</v>
      </c>
      <c r="J70">
        <f t="shared" si="2"/>
        <v>44.80690788327955</v>
      </c>
      <c r="K70">
        <f t="shared" si="7"/>
        <v>66.782720242078383</v>
      </c>
      <c r="L70">
        <f t="shared" si="4"/>
        <v>52.408859654438324</v>
      </c>
    </row>
    <row r="71" spans="9:12" ht="11.25" customHeight="1">
      <c r="I71">
        <f t="shared" si="6"/>
        <v>228</v>
      </c>
      <c r="J71">
        <f t="shared" si="2"/>
        <v>45.121601022115094</v>
      </c>
      <c r="K71">
        <f t="shared" si="7"/>
        <v>67.975268817829772</v>
      </c>
      <c r="L71">
        <f t="shared" si="4"/>
        <v>52.408859654438324</v>
      </c>
    </row>
    <row r="72" spans="9:12">
      <c r="I72">
        <f t="shared" si="6"/>
        <v>232</v>
      </c>
      <c r="J72">
        <f t="shared" si="2"/>
        <v>45.424202971299181</v>
      </c>
      <c r="K72">
        <f t="shared" si="7"/>
        <v>69.167817393581174</v>
      </c>
      <c r="L72">
        <f t="shared" si="4"/>
        <v>52.408859654438324</v>
      </c>
    </row>
    <row r="73" spans="9:12">
      <c r="I73">
        <f t="shared" si="6"/>
        <v>236</v>
      </c>
      <c r="J73">
        <f t="shared" si="2"/>
        <v>45.715101835857688</v>
      </c>
      <c r="K73">
        <f t="shared" si="7"/>
        <v>70.360365969332577</v>
      </c>
      <c r="L73">
        <f t="shared" si="4"/>
        <v>52.408859654438324</v>
      </c>
    </row>
    <row r="74" spans="9:12">
      <c r="I74">
        <f t="shared" si="6"/>
        <v>240</v>
      </c>
      <c r="J74">
        <f t="shared" si="2"/>
        <v>45.994679584232038</v>
      </c>
      <c r="K74">
        <f t="shared" si="7"/>
        <v>71.552914545083979</v>
      </c>
      <c r="L74">
        <f t="shared" si="4"/>
        <v>52.408859654438324</v>
      </c>
    </row>
    <row r="75" spans="9:12">
      <c r="I75">
        <f t="shared" si="6"/>
        <v>244</v>
      </c>
      <c r="J75">
        <f t="shared" si="2"/>
        <v>46.263311569344239</v>
      </c>
      <c r="K75">
        <f t="shared" si="7"/>
        <v>72.745463120835382</v>
      </c>
      <c r="L75">
        <f t="shared" si="4"/>
        <v>52.408859654438324</v>
      </c>
    </row>
    <row r="76" spans="9:12">
      <c r="I76">
        <f t="shared" si="6"/>
        <v>248</v>
      </c>
      <c r="J76">
        <f t="shared" si="2"/>
        <v>46.521366112814185</v>
      </c>
      <c r="K76">
        <f t="shared" si="7"/>
        <v>73.93801169658677</v>
      </c>
      <c r="L76">
        <f t="shared" si="4"/>
        <v>52.408859654438324</v>
      </c>
    </row>
    <row r="77" spans="9:12">
      <c r="I77">
        <f t="shared" si="6"/>
        <v>252</v>
      </c>
      <c r="J77">
        <f t="shared" si="2"/>
        <v>46.769204148292687</v>
      </c>
      <c r="K77">
        <f t="shared" si="7"/>
        <v>75.130560272338172</v>
      </c>
      <c r="L77">
        <f t="shared" si="4"/>
        <v>52.408859654438324</v>
      </c>
    </row>
    <row r="78" spans="9:12">
      <c r="I78">
        <f t="shared" si="6"/>
        <v>256</v>
      </c>
      <c r="J78">
        <f t="shared" si="2"/>
        <v>47.007178919936884</v>
      </c>
      <c r="K78">
        <f t="shared" si="7"/>
        <v>76.323108848089575</v>
      </c>
      <c r="L78">
        <f t="shared" ref="L78:L94" si="8">ETR</f>
        <v>52.408859654438324</v>
      </c>
    </row>
    <row r="79" spans="9:12">
      <c r="I79">
        <f>4+I78</f>
        <v>260</v>
      </c>
      <c r="J79">
        <f t="shared" si="2"/>
        <v>47.23563573214215</v>
      </c>
      <c r="K79">
        <f t="shared" si="7"/>
        <v>77.515657423840977</v>
      </c>
      <c r="L79">
        <f t="shared" si="8"/>
        <v>52.408859654438324</v>
      </c>
    </row>
    <row r="80" spans="9:12">
      <c r="I80">
        <f t="shared" si="6"/>
        <v>264</v>
      </c>
      <c r="J80">
        <f t="shared" si="2"/>
        <v>47.454911746752032</v>
      </c>
      <c r="K80">
        <f t="shared" si="7"/>
        <v>78.70820599959238</v>
      </c>
      <c r="L80">
        <f t="shared" si="8"/>
        <v>52.408859654438324</v>
      </c>
    </row>
    <row r="81" spans="3:19">
      <c r="C81" t="s">
        <v>8</v>
      </c>
      <c r="D81">
        <f>AVERAGE(D13:D23)</f>
        <v>33.610045454545457</v>
      </c>
      <c r="I81">
        <f t="shared" si="6"/>
        <v>268</v>
      </c>
      <c r="J81">
        <f t="shared" si="2"/>
        <v>47.665335824091635</v>
      </c>
      <c r="K81">
        <f t="shared" si="7"/>
        <v>79.900754575343768</v>
      </c>
      <c r="L81">
        <f t="shared" si="8"/>
        <v>52.408859654438324</v>
      </c>
    </row>
    <row r="82" spans="3:19">
      <c r="C82" t="s">
        <v>9</v>
      </c>
      <c r="D82">
        <f>(D13-$D$23)^2</f>
        <v>2253.9705759999997</v>
      </c>
      <c r="E82">
        <f>(E13-$D$23)^2</f>
        <v>2310.9907572493157</v>
      </c>
      <c r="I82">
        <f t="shared" si="6"/>
        <v>272</v>
      </c>
      <c r="J82">
        <f t="shared" si="2"/>
        <v>47.867228404307099</v>
      </c>
      <c r="K82">
        <f t="shared" si="7"/>
        <v>81.093303151095171</v>
      </c>
      <c r="L82">
        <f t="shared" si="8"/>
        <v>52.408859654438324</v>
      </c>
    </row>
    <row r="83" spans="3:19">
      <c r="D83">
        <f t="shared" ref="D83:E92" si="9">(D14-$D$23)^2</f>
        <v>1776.6224999999999</v>
      </c>
      <c r="E83">
        <f t="shared" si="9"/>
        <v>1855.0290931192283</v>
      </c>
      <c r="I83">
        <f t="shared" si="6"/>
        <v>276</v>
      </c>
      <c r="J83">
        <f t="shared" si="2"/>
        <v>48.060901425639713</v>
      </c>
      <c r="K83">
        <f t="shared" si="7"/>
        <v>82.285851726846573</v>
      </c>
      <c r="L83">
        <f t="shared" si="8"/>
        <v>52.408859654438324</v>
      </c>
    </row>
    <row r="84" spans="3:19">
      <c r="D84">
        <f t="shared" si="9"/>
        <v>1258.44015025</v>
      </c>
      <c r="E84">
        <f t="shared" si="9"/>
        <v>1296.6286409790257</v>
      </c>
      <c r="I84">
        <f t="shared" si="6"/>
        <v>280</v>
      </c>
      <c r="J84">
        <f t="shared" si="2"/>
        <v>48.246658276418493</v>
      </c>
      <c r="K84">
        <f t="shared" si="7"/>
        <v>83.478400302597976</v>
      </c>
      <c r="L84">
        <f t="shared" si="8"/>
        <v>52.408859654438324</v>
      </c>
    </row>
    <row r="85" spans="3:19">
      <c r="D85">
        <f t="shared" si="9"/>
        <v>918.72641024999984</v>
      </c>
      <c r="E85">
        <f t="shared" si="9"/>
        <v>915.21128274331943</v>
      </c>
      <c r="I85">
        <f t="shared" si="6"/>
        <v>284</v>
      </c>
      <c r="J85">
        <f t="shared" si="2"/>
        <v>48.424793777712658</v>
      </c>
      <c r="K85">
        <f t="shared" si="7"/>
        <v>84.670948878349378</v>
      </c>
      <c r="L85">
        <f t="shared" si="8"/>
        <v>52.408859654438324</v>
      </c>
    </row>
    <row r="86" spans="3:19">
      <c r="D86">
        <f t="shared" si="9"/>
        <v>510.71480099999985</v>
      </c>
      <c r="E86">
        <f t="shared" si="9"/>
        <v>486.16178458760879</v>
      </c>
      <c r="I86">
        <f t="shared" si="6"/>
        <v>288</v>
      </c>
      <c r="J86">
        <f t="shared" si="2"/>
        <v>48.595594193747878</v>
      </c>
      <c r="K86">
        <f t="shared" si="7"/>
        <v>85.863497454100767</v>
      </c>
      <c r="L86">
        <f t="shared" si="8"/>
        <v>52.408859654438324</v>
      </c>
    </row>
    <row r="87" spans="3:19">
      <c r="D87">
        <f t="shared" si="9"/>
        <v>200.1659039999999</v>
      </c>
      <c r="E87">
        <f t="shared" si="9"/>
        <v>183.59000994889206</v>
      </c>
      <c r="I87">
        <f t="shared" si="6"/>
        <v>292</v>
      </c>
      <c r="J87">
        <f t="shared" si="2"/>
        <v>48.759337267352535</v>
      </c>
      <c r="K87">
        <f t="shared" si="7"/>
        <v>87.056046029852169</v>
      </c>
      <c r="L87">
        <f t="shared" si="8"/>
        <v>52.408859654438324</v>
      </c>
    </row>
    <row r="88" spans="3:19">
      <c r="D88">
        <f t="shared" si="9"/>
        <v>31.130820249999953</v>
      </c>
      <c r="E88">
        <f t="shared" si="9"/>
        <v>29.399972431741524</v>
      </c>
      <c r="I88">
        <f t="shared" si="6"/>
        <v>296</v>
      </c>
      <c r="J88">
        <f t="shared" si="2"/>
        <v>48.916292277862006</v>
      </c>
      <c r="K88">
        <f t="shared" si="7"/>
        <v>88.248594605603571</v>
      </c>
      <c r="L88">
        <f t="shared" si="8"/>
        <v>52.408859654438324</v>
      </c>
    </row>
    <row r="89" spans="3:19">
      <c r="D89">
        <f t="shared" si="9"/>
        <v>0.22896224999999695</v>
      </c>
      <c r="E89">
        <f t="shared" si="9"/>
        <v>0.77340897318771529</v>
      </c>
      <c r="I89">
        <f t="shared" si="6"/>
        <v>300</v>
      </c>
      <c r="J89">
        <f t="shared" si="2"/>
        <v>49.066720119069217</v>
      </c>
      <c r="K89">
        <f t="shared" si="7"/>
        <v>89.441143181354974</v>
      </c>
      <c r="L89">
        <f t="shared" si="8"/>
        <v>52.408859654438324</v>
      </c>
    </row>
    <row r="90" spans="3:19">
      <c r="D90">
        <f t="shared" si="9"/>
        <v>5.6097922499999875</v>
      </c>
      <c r="E90">
        <f t="shared" si="9"/>
        <v>0.60199431305894202</v>
      </c>
      <c r="I90">
        <f t="shared" si="6"/>
        <v>304</v>
      </c>
      <c r="J90">
        <f t="shared" si="2"/>
        <v>49.210873394966512</v>
      </c>
      <c r="K90">
        <f t="shared" si="7"/>
        <v>90.633691757106376</v>
      </c>
      <c r="L90">
        <f t="shared" si="8"/>
        <v>52.408859654438324</v>
      </c>
    </row>
    <row r="91" spans="3:19" ht="18">
      <c r="D91">
        <f t="shared" si="9"/>
        <v>5.1528999999998527E-2</v>
      </c>
      <c r="E91">
        <f t="shared" si="9"/>
        <v>1.0879850726908389</v>
      </c>
      <c r="I91">
        <f t="shared" si="6"/>
        <v>308</v>
      </c>
      <c r="J91">
        <f t="shared" si="2"/>
        <v>49.348996531177292</v>
      </c>
      <c r="K91">
        <f t="shared" si="7"/>
        <v>91.826240332857765</v>
      </c>
      <c r="L91">
        <f t="shared" si="8"/>
        <v>52.408859654438324</v>
      </c>
      <c r="P91" s="11" t="s">
        <v>16</v>
      </c>
    </row>
    <row r="92" spans="3:19">
      <c r="D92">
        <f t="shared" si="9"/>
        <v>0</v>
      </c>
      <c r="E92">
        <f t="shared" si="9"/>
        <v>1.1250423209912042</v>
      </c>
      <c r="I92">
        <f t="shared" si="6"/>
        <v>312</v>
      </c>
      <c r="J92">
        <f t="shared" si="2"/>
        <v>49.481325900123508</v>
      </c>
      <c r="K92">
        <f t="shared" si="7"/>
        <v>93.018788908609167</v>
      </c>
      <c r="L92">
        <f t="shared" si="8"/>
        <v>52.408859654438324</v>
      </c>
      <c r="P92">
        <v>0</v>
      </c>
      <c r="Q92">
        <v>0</v>
      </c>
      <c r="R92">
        <f>Q92*P92</f>
        <v>0</v>
      </c>
      <c r="S92">
        <f>R92*0.5</f>
        <v>0</v>
      </c>
    </row>
    <row r="93" spans="3:19">
      <c r="I93">
        <f t="shared" si="6"/>
        <v>316</v>
      </c>
      <c r="J93">
        <f t="shared" si="2"/>
        <v>49.608089958118875</v>
      </c>
      <c r="K93">
        <f t="shared" si="7"/>
        <v>94.21133748436057</v>
      </c>
      <c r="L93">
        <f t="shared" si="8"/>
        <v>52.408859654438324</v>
      </c>
      <c r="P93">
        <v>0</v>
      </c>
      <c r="Q93">
        <v>0</v>
      </c>
      <c r="R93">
        <f t="shared" ref="R93:R156" si="10">Q93*P93</f>
        <v>0</v>
      </c>
      <c r="S93">
        <f t="shared" ref="S93:S156" si="11">R93*0.5</f>
        <v>0</v>
      </c>
    </row>
    <row r="94" spans="3:19">
      <c r="I94">
        <v>500</v>
      </c>
      <c r="J94">
        <f t="shared" si="2"/>
        <v>52.055346237326525</v>
      </c>
      <c r="K94">
        <f t="shared" si="7"/>
        <v>149.06857196892494</v>
      </c>
      <c r="L94">
        <f t="shared" si="8"/>
        <v>52.408859654438324</v>
      </c>
      <c r="P94">
        <v>0</v>
      </c>
      <c r="Q94">
        <v>0</v>
      </c>
      <c r="R94">
        <f t="shared" si="10"/>
        <v>0</v>
      </c>
      <c r="S94">
        <f t="shared" si="11"/>
        <v>0</v>
      </c>
    </row>
    <row r="95" spans="3:19">
      <c r="P95">
        <v>0</v>
      </c>
      <c r="Q95">
        <v>0</v>
      </c>
      <c r="R95">
        <f t="shared" si="10"/>
        <v>0</v>
      </c>
      <c r="S95">
        <f t="shared" si="11"/>
        <v>0</v>
      </c>
    </row>
    <row r="96" spans="3:19">
      <c r="P96">
        <v>0</v>
      </c>
      <c r="Q96">
        <v>0</v>
      </c>
      <c r="R96">
        <f t="shared" si="10"/>
        <v>0</v>
      </c>
      <c r="S96">
        <f t="shared" si="11"/>
        <v>0</v>
      </c>
    </row>
    <row r="97" spans="16:19">
      <c r="P97">
        <v>0</v>
      </c>
      <c r="Q97">
        <v>0</v>
      </c>
      <c r="R97">
        <f t="shared" si="10"/>
        <v>0</v>
      </c>
      <c r="S97">
        <f t="shared" si="11"/>
        <v>0</v>
      </c>
    </row>
    <row r="98" spans="16:19">
      <c r="P98">
        <v>11</v>
      </c>
      <c r="Q98">
        <v>0.626</v>
      </c>
      <c r="R98">
        <f t="shared" si="10"/>
        <v>6.8860000000000001</v>
      </c>
      <c r="S98">
        <f t="shared" si="11"/>
        <v>3.4430000000000001</v>
      </c>
    </row>
    <row r="99" spans="16:19">
      <c r="P99">
        <v>11</v>
      </c>
      <c r="Q99">
        <v>0.72299999999999998</v>
      </c>
      <c r="R99">
        <f t="shared" si="10"/>
        <v>7.9529999999999994</v>
      </c>
      <c r="S99">
        <f t="shared" si="11"/>
        <v>3.9764999999999997</v>
      </c>
    </row>
    <row r="100" spans="16:19">
      <c r="P100">
        <v>11</v>
      </c>
      <c r="Q100">
        <v>0.61499999999999999</v>
      </c>
      <c r="R100">
        <f t="shared" si="10"/>
        <v>6.7649999999999997</v>
      </c>
      <c r="S100">
        <f t="shared" si="11"/>
        <v>3.3824999999999998</v>
      </c>
    </row>
    <row r="101" spans="16:19">
      <c r="P101">
        <v>11</v>
      </c>
      <c r="Q101">
        <v>0.71399999999999997</v>
      </c>
      <c r="R101">
        <f t="shared" si="10"/>
        <v>7.8539999999999992</v>
      </c>
      <c r="S101">
        <f t="shared" si="11"/>
        <v>3.9269999999999996</v>
      </c>
    </row>
    <row r="102" spans="16:19">
      <c r="P102">
        <v>11</v>
      </c>
      <c r="Q102">
        <v>0.71099999999999997</v>
      </c>
      <c r="R102">
        <f t="shared" si="10"/>
        <v>7.8209999999999997</v>
      </c>
      <c r="S102">
        <f t="shared" si="11"/>
        <v>3.9104999999999999</v>
      </c>
    </row>
    <row r="103" spans="16:19">
      <c r="P103">
        <v>11</v>
      </c>
      <c r="Q103">
        <v>0.70899999999999996</v>
      </c>
      <c r="R103">
        <f t="shared" si="10"/>
        <v>7.7989999999999995</v>
      </c>
      <c r="S103">
        <f t="shared" si="11"/>
        <v>3.8994999999999997</v>
      </c>
    </row>
    <row r="104" spans="16:19">
      <c r="P104">
        <v>18</v>
      </c>
      <c r="Q104">
        <v>0.503</v>
      </c>
      <c r="R104">
        <f t="shared" si="10"/>
        <v>9.0540000000000003</v>
      </c>
      <c r="S104">
        <f t="shared" si="11"/>
        <v>4.5270000000000001</v>
      </c>
    </row>
    <row r="105" spans="16:19">
      <c r="P105">
        <v>18</v>
      </c>
      <c r="Q105">
        <v>0.70499999999999996</v>
      </c>
      <c r="R105">
        <f t="shared" si="10"/>
        <v>12.69</v>
      </c>
      <c r="S105">
        <f t="shared" si="11"/>
        <v>6.3449999999999998</v>
      </c>
    </row>
    <row r="106" spans="16:19">
      <c r="P106">
        <v>18</v>
      </c>
      <c r="Q106">
        <v>0.59199999999999997</v>
      </c>
      <c r="R106">
        <f t="shared" si="10"/>
        <v>10.655999999999999</v>
      </c>
      <c r="S106">
        <f t="shared" si="11"/>
        <v>5.3279999999999994</v>
      </c>
    </row>
    <row r="107" spans="16:19">
      <c r="P107">
        <v>18</v>
      </c>
      <c r="Q107">
        <v>0.68400000000000005</v>
      </c>
      <c r="R107">
        <f t="shared" si="10"/>
        <v>12.312000000000001</v>
      </c>
      <c r="S107">
        <f t="shared" si="11"/>
        <v>6.1560000000000006</v>
      </c>
    </row>
    <row r="108" spans="16:19">
      <c r="P108">
        <v>18</v>
      </c>
      <c r="Q108">
        <v>0.67300000000000004</v>
      </c>
      <c r="R108">
        <f t="shared" si="10"/>
        <v>12.114000000000001</v>
      </c>
      <c r="S108">
        <f t="shared" si="11"/>
        <v>6.0570000000000004</v>
      </c>
    </row>
    <row r="109" spans="16:19">
      <c r="P109">
        <v>18</v>
      </c>
      <c r="Q109">
        <v>0.65900000000000003</v>
      </c>
      <c r="R109">
        <f t="shared" si="10"/>
        <v>11.862</v>
      </c>
      <c r="S109">
        <f t="shared" si="11"/>
        <v>5.931</v>
      </c>
    </row>
    <row r="110" spans="16:19">
      <c r="P110">
        <v>28</v>
      </c>
      <c r="Q110">
        <v>0.40500000000000003</v>
      </c>
      <c r="R110">
        <f t="shared" si="10"/>
        <v>11.34</v>
      </c>
      <c r="S110">
        <f t="shared" si="11"/>
        <v>5.67</v>
      </c>
    </row>
    <row r="111" spans="16:19">
      <c r="P111">
        <v>28</v>
      </c>
      <c r="Q111">
        <v>0.62</v>
      </c>
      <c r="R111">
        <f t="shared" si="10"/>
        <v>17.36</v>
      </c>
      <c r="S111">
        <f t="shared" si="11"/>
        <v>8.68</v>
      </c>
    </row>
    <row r="112" spans="16:19">
      <c r="P112">
        <v>28</v>
      </c>
      <c r="Q112">
        <v>0.54600000000000004</v>
      </c>
      <c r="R112">
        <f t="shared" si="10"/>
        <v>15.288</v>
      </c>
      <c r="S112">
        <f t="shared" si="11"/>
        <v>7.6440000000000001</v>
      </c>
    </row>
    <row r="113" spans="2:19">
      <c r="P113">
        <v>28</v>
      </c>
      <c r="Q113">
        <v>0.59199999999999997</v>
      </c>
      <c r="R113">
        <f t="shared" si="10"/>
        <v>16.576000000000001</v>
      </c>
      <c r="S113">
        <f t="shared" si="11"/>
        <v>8.2880000000000003</v>
      </c>
    </row>
    <row r="114" spans="2:19">
      <c r="P114">
        <v>28</v>
      </c>
      <c r="Q114">
        <v>0.57699999999999996</v>
      </c>
      <c r="R114">
        <f t="shared" si="10"/>
        <v>16.155999999999999</v>
      </c>
      <c r="S114">
        <f t="shared" si="11"/>
        <v>8.0779999999999994</v>
      </c>
    </row>
    <row r="115" spans="2:19">
      <c r="P115">
        <v>28</v>
      </c>
      <c r="Q115">
        <v>0.55000000000000004</v>
      </c>
      <c r="R115">
        <f t="shared" si="10"/>
        <v>15.400000000000002</v>
      </c>
      <c r="S115">
        <f t="shared" si="11"/>
        <v>7.7000000000000011</v>
      </c>
    </row>
    <row r="116" spans="2:19">
      <c r="P116">
        <v>37</v>
      </c>
      <c r="Q116">
        <v>0.36699999999999999</v>
      </c>
      <c r="R116">
        <f t="shared" si="10"/>
        <v>13.579000000000001</v>
      </c>
      <c r="S116">
        <f t="shared" si="11"/>
        <v>6.7895000000000003</v>
      </c>
    </row>
    <row r="117" spans="2:19">
      <c r="P117">
        <v>37</v>
      </c>
      <c r="Q117">
        <v>0.53300000000000003</v>
      </c>
      <c r="R117">
        <f t="shared" si="10"/>
        <v>19.721</v>
      </c>
      <c r="S117">
        <f t="shared" si="11"/>
        <v>9.8605</v>
      </c>
    </row>
    <row r="118" spans="2:19">
      <c r="P118">
        <v>37</v>
      </c>
      <c r="Q118">
        <v>0.48499999999999999</v>
      </c>
      <c r="R118">
        <f t="shared" si="10"/>
        <v>17.945</v>
      </c>
      <c r="S118">
        <f t="shared" si="11"/>
        <v>8.9725000000000001</v>
      </c>
    </row>
    <row r="119" spans="2:19">
      <c r="P119">
        <v>37</v>
      </c>
      <c r="Q119">
        <v>0.501</v>
      </c>
      <c r="R119">
        <f t="shared" si="10"/>
        <v>18.536999999999999</v>
      </c>
      <c r="S119">
        <f t="shared" si="11"/>
        <v>9.2684999999999995</v>
      </c>
    </row>
    <row r="120" spans="2:19">
      <c r="P120">
        <v>37</v>
      </c>
      <c r="Q120">
        <v>0.5</v>
      </c>
      <c r="R120">
        <f t="shared" si="10"/>
        <v>18.5</v>
      </c>
      <c r="S120">
        <f t="shared" si="11"/>
        <v>9.25</v>
      </c>
    </row>
    <row r="121" spans="2:19">
      <c r="P121">
        <v>37</v>
      </c>
      <c r="Q121">
        <v>0.45500000000000002</v>
      </c>
      <c r="R121">
        <f t="shared" si="10"/>
        <v>16.835000000000001</v>
      </c>
      <c r="S121">
        <f t="shared" si="11"/>
        <v>8.4175000000000004</v>
      </c>
    </row>
    <row r="122" spans="2:19">
      <c r="P122">
        <v>52</v>
      </c>
      <c r="Q122">
        <v>0.30099999999999999</v>
      </c>
      <c r="R122">
        <f t="shared" si="10"/>
        <v>15.651999999999999</v>
      </c>
      <c r="S122">
        <f t="shared" si="11"/>
        <v>7.8259999999999996</v>
      </c>
    </row>
    <row r="123" spans="2:19">
      <c r="F123" s="1"/>
      <c r="P123">
        <v>52</v>
      </c>
      <c r="Q123">
        <v>0.41699999999999998</v>
      </c>
      <c r="R123">
        <f t="shared" si="10"/>
        <v>21.683999999999997</v>
      </c>
      <c r="S123">
        <f t="shared" si="11"/>
        <v>10.841999999999999</v>
      </c>
    </row>
    <row r="124" spans="2:19">
      <c r="G124" s="1"/>
      <c r="P124">
        <v>52</v>
      </c>
      <c r="Q124">
        <v>0.38</v>
      </c>
      <c r="R124">
        <f t="shared" si="10"/>
        <v>19.760000000000002</v>
      </c>
      <c r="S124">
        <f t="shared" si="11"/>
        <v>9.8800000000000008</v>
      </c>
    </row>
    <row r="125" spans="2:19">
      <c r="P125">
        <v>52</v>
      </c>
      <c r="Q125">
        <v>0.378</v>
      </c>
      <c r="R125">
        <f t="shared" si="10"/>
        <v>19.655999999999999</v>
      </c>
      <c r="S125">
        <f t="shared" si="11"/>
        <v>9.8279999999999994</v>
      </c>
    </row>
    <row r="126" spans="2:19">
      <c r="P126">
        <v>52</v>
      </c>
      <c r="Q126">
        <v>0.379</v>
      </c>
      <c r="R126">
        <f t="shared" si="10"/>
        <v>19.707999999999998</v>
      </c>
      <c r="S126">
        <f t="shared" si="11"/>
        <v>9.8539999999999992</v>
      </c>
    </row>
    <row r="127" spans="2:19">
      <c r="B127" s="5"/>
      <c r="C127" s="5"/>
      <c r="P127">
        <v>52</v>
      </c>
      <c r="Q127">
        <v>0.33600000000000002</v>
      </c>
      <c r="R127">
        <f t="shared" si="10"/>
        <v>17.472000000000001</v>
      </c>
      <c r="S127">
        <f t="shared" si="11"/>
        <v>8.7360000000000007</v>
      </c>
    </row>
    <row r="128" spans="2:19">
      <c r="B128" s="5"/>
      <c r="C128" s="5"/>
      <c r="P128">
        <v>72</v>
      </c>
      <c r="Q128">
        <v>0.23200000000000001</v>
      </c>
      <c r="R128">
        <f t="shared" si="10"/>
        <v>16.704000000000001</v>
      </c>
      <c r="S128">
        <f t="shared" si="11"/>
        <v>8.3520000000000003</v>
      </c>
    </row>
    <row r="129" spans="2:19">
      <c r="B129" s="5"/>
      <c r="C129" s="5"/>
      <c r="P129">
        <v>72</v>
      </c>
      <c r="Q129">
        <v>0.316</v>
      </c>
      <c r="R129">
        <f t="shared" si="10"/>
        <v>22.751999999999999</v>
      </c>
      <c r="S129">
        <f t="shared" si="11"/>
        <v>11.375999999999999</v>
      </c>
    </row>
    <row r="130" spans="2:19">
      <c r="B130" s="5"/>
      <c r="C130" s="5"/>
      <c r="P130">
        <v>72</v>
      </c>
      <c r="Q130">
        <v>0.27900000000000003</v>
      </c>
      <c r="R130">
        <f t="shared" si="10"/>
        <v>20.088000000000001</v>
      </c>
      <c r="S130">
        <f t="shared" si="11"/>
        <v>10.044</v>
      </c>
    </row>
    <row r="131" spans="2:19">
      <c r="B131" s="5"/>
      <c r="C131" s="5"/>
      <c r="P131">
        <v>72</v>
      </c>
      <c r="Q131">
        <v>0.27400000000000002</v>
      </c>
      <c r="R131">
        <f t="shared" si="10"/>
        <v>19.728000000000002</v>
      </c>
      <c r="S131">
        <f t="shared" si="11"/>
        <v>9.8640000000000008</v>
      </c>
    </row>
    <row r="132" spans="2:19">
      <c r="B132" s="5"/>
      <c r="C132" s="5"/>
      <c r="P132">
        <v>72</v>
      </c>
      <c r="Q132">
        <v>0.28199999999999997</v>
      </c>
      <c r="R132">
        <f t="shared" si="10"/>
        <v>20.303999999999998</v>
      </c>
      <c r="S132">
        <f t="shared" si="11"/>
        <v>10.151999999999999</v>
      </c>
    </row>
    <row r="133" spans="2:19">
      <c r="B133" s="5"/>
      <c r="C133" s="5"/>
      <c r="P133">
        <v>72</v>
      </c>
      <c r="Q133">
        <v>0.24</v>
      </c>
      <c r="R133">
        <f t="shared" si="10"/>
        <v>17.28</v>
      </c>
      <c r="S133">
        <f t="shared" si="11"/>
        <v>8.64</v>
      </c>
    </row>
    <row r="134" spans="2:19">
      <c r="B134" s="5"/>
      <c r="C134" s="5"/>
      <c r="P134">
        <v>104</v>
      </c>
      <c r="Q134">
        <v>0.16200000000000001</v>
      </c>
      <c r="R134">
        <f t="shared" si="10"/>
        <v>16.847999999999999</v>
      </c>
      <c r="S134">
        <f t="shared" si="11"/>
        <v>8.4239999999999995</v>
      </c>
    </row>
    <row r="135" spans="2:19">
      <c r="B135" s="5"/>
      <c r="C135" s="5"/>
      <c r="P135">
        <v>104</v>
      </c>
      <c r="Q135">
        <v>0.21299999999999999</v>
      </c>
      <c r="R135">
        <f t="shared" si="10"/>
        <v>22.152000000000001</v>
      </c>
      <c r="S135">
        <f t="shared" si="11"/>
        <v>11.076000000000001</v>
      </c>
    </row>
    <row r="136" spans="2:19">
      <c r="B136" s="5"/>
      <c r="C136" s="5"/>
      <c r="P136">
        <v>104</v>
      </c>
      <c r="Q136">
        <v>0.17899999999999999</v>
      </c>
      <c r="R136">
        <f t="shared" si="10"/>
        <v>18.616</v>
      </c>
      <c r="S136">
        <f t="shared" si="11"/>
        <v>9.3079999999999998</v>
      </c>
    </row>
    <row r="137" spans="2:19">
      <c r="B137" s="5"/>
      <c r="C137" s="5"/>
      <c r="P137">
        <v>104</v>
      </c>
      <c r="Q137">
        <v>0.184</v>
      </c>
      <c r="R137">
        <f t="shared" si="10"/>
        <v>19.135999999999999</v>
      </c>
      <c r="S137">
        <f t="shared" si="11"/>
        <v>9.5679999999999996</v>
      </c>
    </row>
    <row r="138" spans="2:19">
      <c r="B138" s="5"/>
      <c r="C138" s="5"/>
      <c r="P138">
        <v>104</v>
      </c>
      <c r="Q138">
        <v>0.19800000000000001</v>
      </c>
      <c r="R138">
        <f t="shared" si="10"/>
        <v>20.592000000000002</v>
      </c>
      <c r="S138">
        <f t="shared" si="11"/>
        <v>10.296000000000001</v>
      </c>
    </row>
    <row r="139" spans="2:19">
      <c r="B139" s="5"/>
      <c r="C139" s="5"/>
      <c r="P139">
        <v>104</v>
      </c>
      <c r="Q139">
        <v>0.156</v>
      </c>
      <c r="R139">
        <f t="shared" si="10"/>
        <v>16.224</v>
      </c>
      <c r="S139">
        <f t="shared" si="11"/>
        <v>8.1120000000000001</v>
      </c>
    </row>
    <row r="140" spans="2:19">
      <c r="B140" s="5"/>
      <c r="C140" s="5"/>
      <c r="P140">
        <v>149</v>
      </c>
      <c r="Q140">
        <v>0.12</v>
      </c>
      <c r="R140">
        <f t="shared" si="10"/>
        <v>17.88</v>
      </c>
      <c r="S140">
        <f t="shared" si="11"/>
        <v>8.94</v>
      </c>
    </row>
    <row r="141" spans="2:19">
      <c r="B141" s="5"/>
      <c r="C141" s="5"/>
      <c r="P141">
        <v>149</v>
      </c>
      <c r="Q141">
        <v>0.14699999999999999</v>
      </c>
      <c r="R141">
        <f t="shared" si="10"/>
        <v>21.902999999999999</v>
      </c>
      <c r="S141">
        <f t="shared" si="11"/>
        <v>10.951499999999999</v>
      </c>
    </row>
    <row r="142" spans="2:19">
      <c r="B142" s="5"/>
      <c r="C142" s="5"/>
      <c r="P142">
        <v>149</v>
      </c>
      <c r="Q142">
        <v>0.157</v>
      </c>
      <c r="R142">
        <f t="shared" si="10"/>
        <v>23.393000000000001</v>
      </c>
      <c r="S142">
        <f t="shared" si="11"/>
        <v>11.6965</v>
      </c>
    </row>
    <row r="143" spans="2:19">
      <c r="B143" s="5"/>
      <c r="C143" s="5"/>
      <c r="P143">
        <v>149</v>
      </c>
      <c r="Q143">
        <v>0.125</v>
      </c>
      <c r="R143">
        <f t="shared" si="10"/>
        <v>18.625</v>
      </c>
      <c r="S143">
        <f t="shared" si="11"/>
        <v>9.3125</v>
      </c>
    </row>
    <row r="144" spans="2:19">
      <c r="B144" s="5"/>
      <c r="C144" s="5"/>
      <c r="P144">
        <v>149</v>
      </c>
      <c r="Q144">
        <v>0.124</v>
      </c>
      <c r="R144">
        <f t="shared" si="10"/>
        <v>18.475999999999999</v>
      </c>
      <c r="S144">
        <f t="shared" si="11"/>
        <v>9.2379999999999995</v>
      </c>
    </row>
    <row r="145" spans="1:19">
      <c r="A145" s="4"/>
      <c r="B145" s="5"/>
      <c r="C145" s="5"/>
      <c r="P145">
        <v>149</v>
      </c>
      <c r="Q145">
        <v>0.10199999999999999</v>
      </c>
      <c r="R145">
        <f t="shared" si="10"/>
        <v>15.197999999999999</v>
      </c>
      <c r="S145">
        <f t="shared" si="11"/>
        <v>7.5989999999999993</v>
      </c>
    </row>
    <row r="146" spans="1:19">
      <c r="B146" s="5"/>
      <c r="C146" s="5"/>
      <c r="P146">
        <v>218</v>
      </c>
      <c r="Q146">
        <v>7.4999999999999997E-2</v>
      </c>
      <c r="R146">
        <f t="shared" si="10"/>
        <v>16.349999999999998</v>
      </c>
      <c r="S146">
        <f t="shared" si="11"/>
        <v>8.1749999999999989</v>
      </c>
    </row>
    <row r="147" spans="1:19">
      <c r="B147" s="5"/>
      <c r="C147" s="5"/>
      <c r="P147">
        <v>218</v>
      </c>
      <c r="Q147">
        <v>9.5000000000000001E-2</v>
      </c>
      <c r="R147">
        <f t="shared" si="10"/>
        <v>20.71</v>
      </c>
      <c r="S147">
        <f t="shared" si="11"/>
        <v>10.355</v>
      </c>
    </row>
    <row r="148" spans="1:19">
      <c r="B148" s="5"/>
      <c r="C148" s="5"/>
      <c r="D148" s="5"/>
      <c r="P148">
        <v>218</v>
      </c>
      <c r="Q148">
        <v>8.2000000000000003E-2</v>
      </c>
      <c r="R148">
        <f t="shared" si="10"/>
        <v>17.876000000000001</v>
      </c>
      <c r="S148">
        <f t="shared" si="11"/>
        <v>8.9380000000000006</v>
      </c>
    </row>
    <row r="149" spans="1:19">
      <c r="B149" s="5"/>
      <c r="C149" s="5"/>
      <c r="D149" s="5"/>
      <c r="P149">
        <v>218</v>
      </c>
      <c r="Q149">
        <v>7.6999999999999999E-2</v>
      </c>
      <c r="R149">
        <f t="shared" si="10"/>
        <v>16.786000000000001</v>
      </c>
      <c r="S149">
        <f t="shared" si="11"/>
        <v>8.3930000000000007</v>
      </c>
    </row>
    <row r="150" spans="1:19">
      <c r="B150" s="5"/>
      <c r="C150" s="5"/>
      <c r="D150" s="5"/>
      <c r="P150">
        <v>218</v>
      </c>
      <c r="Q150">
        <v>8.1000000000000003E-2</v>
      </c>
      <c r="R150">
        <f t="shared" si="10"/>
        <v>17.658000000000001</v>
      </c>
      <c r="S150">
        <f t="shared" si="11"/>
        <v>8.8290000000000006</v>
      </c>
    </row>
    <row r="151" spans="1:19">
      <c r="B151" s="5"/>
      <c r="C151" s="5"/>
      <c r="D151" s="5"/>
      <c r="P151">
        <v>218</v>
      </c>
      <c r="Q151">
        <v>7.0999999999999994E-2</v>
      </c>
      <c r="R151">
        <f t="shared" si="10"/>
        <v>15.477999999999998</v>
      </c>
      <c r="S151">
        <f t="shared" si="11"/>
        <v>7.738999999999999</v>
      </c>
    </row>
    <row r="152" spans="1:19">
      <c r="B152" s="5"/>
      <c r="C152" s="5"/>
      <c r="D152" s="5"/>
      <c r="P152">
        <v>318</v>
      </c>
      <c r="Q152">
        <v>0.05</v>
      </c>
      <c r="R152">
        <f t="shared" si="10"/>
        <v>15.9</v>
      </c>
      <c r="S152">
        <f t="shared" si="11"/>
        <v>7.95</v>
      </c>
    </row>
    <row r="153" spans="1:19">
      <c r="B153" s="5"/>
      <c r="C153" s="5"/>
      <c r="D153" s="5"/>
      <c r="P153">
        <v>318</v>
      </c>
      <c r="Q153">
        <v>5.8999999999999997E-2</v>
      </c>
      <c r="R153">
        <f t="shared" si="10"/>
        <v>18.762</v>
      </c>
      <c r="S153">
        <f t="shared" si="11"/>
        <v>9.3810000000000002</v>
      </c>
    </row>
    <row r="154" spans="1:19">
      <c r="B154" s="5"/>
      <c r="C154" s="5"/>
      <c r="D154" s="5"/>
      <c r="P154">
        <v>318</v>
      </c>
      <c r="Q154">
        <v>4.9000000000000002E-2</v>
      </c>
      <c r="R154">
        <f t="shared" si="10"/>
        <v>15.582000000000001</v>
      </c>
      <c r="S154">
        <f t="shared" si="11"/>
        <v>7.7910000000000004</v>
      </c>
    </row>
    <row r="155" spans="1:19">
      <c r="B155" s="5"/>
      <c r="C155" s="5"/>
      <c r="D155" s="5"/>
      <c r="P155">
        <v>318</v>
      </c>
      <c r="Q155">
        <v>4.8000000000000001E-2</v>
      </c>
      <c r="R155">
        <f t="shared" si="10"/>
        <v>15.264000000000001</v>
      </c>
      <c r="S155">
        <f t="shared" si="11"/>
        <v>7.6320000000000006</v>
      </c>
    </row>
    <row r="156" spans="1:19">
      <c r="B156" s="5"/>
      <c r="C156" s="5"/>
      <c r="D156" s="5"/>
      <c r="P156">
        <v>318</v>
      </c>
      <c r="Q156">
        <v>5.2999999999999999E-2</v>
      </c>
      <c r="R156">
        <f t="shared" si="10"/>
        <v>16.853999999999999</v>
      </c>
      <c r="S156">
        <f t="shared" si="11"/>
        <v>8.4269999999999996</v>
      </c>
    </row>
    <row r="157" spans="1:19">
      <c r="B157" s="5"/>
      <c r="C157" s="5"/>
      <c r="D157" s="5"/>
      <c r="P157">
        <v>318</v>
      </c>
      <c r="Q157">
        <v>3.9E-2</v>
      </c>
      <c r="R157">
        <f>Q157*P157</f>
        <v>12.401999999999999</v>
      </c>
      <c r="S157">
        <f>R157*0.5</f>
        <v>6.2009999999999996</v>
      </c>
    </row>
    <row r="158" spans="1:19">
      <c r="B158" s="5"/>
      <c r="C158" s="5"/>
      <c r="D158" s="5"/>
    </row>
    <row r="159" spans="1:19">
      <c r="B159" s="5"/>
      <c r="C159" t="s">
        <v>10</v>
      </c>
      <c r="D159" s="1">
        <f>SUM(D82:D92)</f>
        <v>6955.6614452499998</v>
      </c>
      <c r="E159" s="1">
        <f>SUM(E82:E92)</f>
        <v>7080.5999717390596</v>
      </c>
    </row>
    <row r="160" spans="1:19">
      <c r="B160" s="5"/>
      <c r="C160" s="5"/>
      <c r="D160" s="5"/>
    </row>
    <row r="161" spans="2:13">
      <c r="B161" s="5"/>
      <c r="C161" s="5"/>
      <c r="D161" s="5"/>
    </row>
    <row r="162" spans="2:13">
      <c r="B162" s="5"/>
      <c r="C162" s="5"/>
      <c r="D162" s="5"/>
    </row>
    <row r="163" spans="2:13">
      <c r="B163" s="5"/>
      <c r="C163" s="5"/>
      <c r="D163" s="5"/>
    </row>
    <row r="164" spans="2:13">
      <c r="B164" s="5"/>
      <c r="C164" s="5"/>
      <c r="D164" s="5"/>
    </row>
    <row r="165" spans="2:13">
      <c r="C165" s="5"/>
      <c r="D165" s="5"/>
    </row>
    <row r="167" spans="2:13">
      <c r="C167" s="5"/>
    </row>
    <row r="168" spans="2:13">
      <c r="C168" s="5"/>
    </row>
    <row r="169" spans="2:13">
      <c r="C169" s="5"/>
    </row>
    <row r="170" spans="2:13">
      <c r="C170" s="5"/>
    </row>
    <row r="171" spans="2:13">
      <c r="C171" s="7"/>
      <c r="I171" s="7"/>
      <c r="M171" s="7"/>
    </row>
  </sheetData>
  <phoneticPr fontId="2" type="noConversion"/>
  <printOptions gridLines="1" gridLinesSet="0"/>
  <pageMargins left="0.42" right="0.42" top="0.984251969" bottom="0.984251969" header="0.4921259845" footer="0.4921259845"/>
  <pageSetup paperSize="0" scale="97" orientation="landscape" horizontalDpi="4294967292" verticalDpi="4294967292"/>
  <headerFooter>
    <oddHeader>&amp;A</oddHeader>
    <oddFooter>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Hanelt</dc:creator>
  <cp:lastModifiedBy>Rainer Sieger</cp:lastModifiedBy>
  <dcterms:created xsi:type="dcterms:W3CDTF">2004-11-15T17:40:18Z</dcterms:created>
  <dcterms:modified xsi:type="dcterms:W3CDTF">2013-11-10T21:20:42Z</dcterms:modified>
</cp:coreProperties>
</file>