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160" yWindow="0" windowWidth="25600" windowHeight="19820" activeTab="1"/>
  </bookViews>
  <sheets>
    <sheet name="convers.+compens." sheetId="1" r:id="rId1"/>
    <sheet name="Recalculate Fibox values" sheetId="2" r:id="rId2"/>
    <sheet name="Tabelle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45" i="2" l="1"/>
  <c r="Q44" i="2"/>
  <c r="Q46" i="2"/>
  <c r="P21" i="2"/>
  <c r="D13" i="2"/>
  <c r="D15" i="2"/>
  <c r="J16" i="2"/>
  <c r="Q21" i="2"/>
  <c r="R21" i="2"/>
  <c r="S21" i="2"/>
  <c r="B45" i="1"/>
  <c r="B34" i="1"/>
  <c r="B32" i="1"/>
  <c r="B33" i="1"/>
  <c r="B31" i="1"/>
  <c r="B38" i="1"/>
  <c r="B39" i="1"/>
  <c r="D16" i="2"/>
  <c r="D14" i="2"/>
  <c r="J15" i="2"/>
  <c r="B40" i="1"/>
  <c r="B35" i="1"/>
  <c r="B36" i="1"/>
  <c r="B44" i="1"/>
  <c r="F13" i="2"/>
  <c r="F14" i="2"/>
  <c r="F15" i="2"/>
  <c r="H13" i="2"/>
  <c r="B42" i="1"/>
  <c r="B43" i="1"/>
  <c r="B18" i="1"/>
  <c r="I145" i="2"/>
  <c r="I147" i="2"/>
  <c r="I149" i="2"/>
  <c r="I151" i="2"/>
  <c r="I153" i="2"/>
  <c r="I155" i="2"/>
  <c r="I157" i="2"/>
  <c r="I150" i="2"/>
  <c r="I144" i="2"/>
  <c r="I152" i="2"/>
  <c r="I160" i="2"/>
  <c r="I164" i="2"/>
  <c r="I168" i="2"/>
  <c r="I169" i="2"/>
  <c r="I176" i="2"/>
  <c r="I177" i="2"/>
  <c r="I184" i="2"/>
  <c r="I185" i="2"/>
  <c r="I192" i="2"/>
  <c r="I193" i="2"/>
  <c r="I146" i="2"/>
  <c r="I158" i="2"/>
  <c r="I165" i="2"/>
  <c r="I167" i="2"/>
  <c r="I171" i="2"/>
  <c r="I172" i="2"/>
  <c r="I178" i="2"/>
  <c r="I191" i="2"/>
  <c r="I197" i="2"/>
  <c r="I198" i="2"/>
  <c r="I201" i="2"/>
  <c r="I202" i="2"/>
  <c r="I209" i="2"/>
  <c r="I210" i="2"/>
  <c r="I112" i="2"/>
  <c r="I113" i="2"/>
  <c r="I119" i="2"/>
  <c r="I121" i="2"/>
  <c r="I123" i="2"/>
  <c r="I125" i="2"/>
  <c r="I127" i="2"/>
  <c r="I129" i="2"/>
  <c r="I131" i="2"/>
  <c r="I133" i="2"/>
  <c r="I135" i="2"/>
  <c r="I137" i="2"/>
  <c r="I148" i="2"/>
  <c r="I156" i="2"/>
  <c r="I162" i="2"/>
  <c r="I170" i="2"/>
  <c r="I183" i="2"/>
  <c r="I189" i="2"/>
  <c r="I190" i="2"/>
  <c r="I195" i="2"/>
  <c r="I196" i="2"/>
  <c r="I203" i="2"/>
  <c r="I204" i="2"/>
  <c r="I211" i="2"/>
  <c r="I212" i="2"/>
  <c r="I114" i="2"/>
  <c r="I115" i="2"/>
  <c r="I159" i="2"/>
  <c r="I166" i="2"/>
  <c r="I175" i="2"/>
  <c r="I181" i="2"/>
  <c r="I182" i="2"/>
  <c r="I187" i="2"/>
  <c r="I188" i="2"/>
  <c r="I194" i="2"/>
  <c r="I205" i="2"/>
  <c r="I206" i="2"/>
  <c r="I213" i="2"/>
  <c r="I116" i="2"/>
  <c r="I117" i="2"/>
  <c r="I120" i="2"/>
  <c r="I161" i="2"/>
  <c r="I173" i="2"/>
  <c r="I208" i="2"/>
  <c r="I122" i="2"/>
  <c r="I126" i="2"/>
  <c r="I130" i="2"/>
  <c r="I138" i="2"/>
  <c r="I140" i="2"/>
  <c r="I142" i="2"/>
  <c r="I43" i="2"/>
  <c r="I154" i="2"/>
  <c r="I163" i="2"/>
  <c r="I174" i="2"/>
  <c r="I179" i="2"/>
  <c r="I110" i="2"/>
  <c r="I134" i="2"/>
  <c r="I45" i="2"/>
  <c r="I47" i="2"/>
  <c r="I49" i="2"/>
  <c r="I51" i="2"/>
  <c r="I53" i="2"/>
  <c r="I55" i="2"/>
  <c r="I57" i="2"/>
  <c r="I180" i="2"/>
  <c r="I199" i="2"/>
  <c r="I111" i="2"/>
  <c r="I118" i="2"/>
  <c r="I124" i="2"/>
  <c r="I128" i="2"/>
  <c r="I132" i="2"/>
  <c r="I136" i="2"/>
  <c r="I139" i="2"/>
  <c r="I141" i="2"/>
  <c r="I143" i="2"/>
  <c r="I200" i="2"/>
  <c r="I50" i="2"/>
  <c r="I59" i="2"/>
  <c r="I63" i="2"/>
  <c r="I67" i="2"/>
  <c r="I71" i="2"/>
  <c r="I76" i="2"/>
  <c r="I77" i="2"/>
  <c r="I84" i="2"/>
  <c r="I85" i="2"/>
  <c r="I90" i="2"/>
  <c r="I92" i="2"/>
  <c r="I94" i="2"/>
  <c r="I96" i="2"/>
  <c r="I98" i="2"/>
  <c r="I100" i="2"/>
  <c r="I102" i="2"/>
  <c r="I104" i="2"/>
  <c r="I106" i="2"/>
  <c r="I108" i="2"/>
  <c r="I38" i="2"/>
  <c r="I40" i="2"/>
  <c r="I42" i="2"/>
  <c r="I23" i="2"/>
  <c r="I25" i="2"/>
  <c r="I27" i="2"/>
  <c r="I29" i="2"/>
  <c r="I31" i="2"/>
  <c r="I33" i="2"/>
  <c r="I35" i="2"/>
  <c r="I21" i="2"/>
  <c r="H14" i="2"/>
  <c r="I52" i="2"/>
  <c r="I60" i="2"/>
  <c r="I64" i="2"/>
  <c r="I68" i="2"/>
  <c r="I72" i="2"/>
  <c r="I82" i="2"/>
  <c r="I186" i="2"/>
  <c r="I48" i="2"/>
  <c r="I56" i="2"/>
  <c r="I58" i="2"/>
  <c r="I62" i="2"/>
  <c r="I66" i="2"/>
  <c r="I70" i="2"/>
  <c r="I78" i="2"/>
  <c r="I79" i="2"/>
  <c r="I86" i="2"/>
  <c r="I87" i="2"/>
  <c r="I30" i="2"/>
  <c r="I34" i="2"/>
  <c r="I36" i="2"/>
  <c r="I44" i="2"/>
  <c r="I75" i="2"/>
  <c r="I207" i="2"/>
  <c r="I46" i="2"/>
  <c r="I54" i="2"/>
  <c r="I61" i="2"/>
  <c r="I65" i="2"/>
  <c r="I69" i="2"/>
  <c r="I73" i="2"/>
  <c r="I80" i="2"/>
  <c r="I81" i="2"/>
  <c r="I88" i="2"/>
  <c r="I89" i="2"/>
  <c r="I91" i="2"/>
  <c r="I93" i="2"/>
  <c r="I95" i="2"/>
  <c r="I97" i="2"/>
  <c r="I99" i="2"/>
  <c r="I101" i="2"/>
  <c r="I103" i="2"/>
  <c r="I105" i="2"/>
  <c r="I107" i="2"/>
  <c r="I109" i="2"/>
  <c r="I37" i="2"/>
  <c r="I39" i="2"/>
  <c r="I41" i="2"/>
  <c r="I22" i="2"/>
  <c r="I24" i="2"/>
  <c r="I26" i="2"/>
  <c r="I28" i="2"/>
  <c r="I32" i="2"/>
  <c r="I74" i="2"/>
  <c r="I83" i="2"/>
  <c r="J83" i="2"/>
  <c r="K83" i="2"/>
  <c r="L83" i="2"/>
  <c r="M83" i="2"/>
  <c r="N83" i="2"/>
  <c r="K97" i="2"/>
  <c r="L97" i="2"/>
  <c r="J97" i="2"/>
  <c r="M97" i="2"/>
  <c r="N97" i="2"/>
  <c r="J54" i="2"/>
  <c r="K54" i="2"/>
  <c r="L54" i="2"/>
  <c r="M54" i="2"/>
  <c r="N54" i="2"/>
  <c r="M87" i="2"/>
  <c r="N87" i="2"/>
  <c r="K87" i="2"/>
  <c r="L87" i="2"/>
  <c r="J87" i="2"/>
  <c r="M33" i="2"/>
  <c r="N33" i="2"/>
  <c r="J33" i="2"/>
  <c r="K33" i="2"/>
  <c r="L33" i="2"/>
  <c r="M102" i="2"/>
  <c r="N102" i="2"/>
  <c r="J102" i="2"/>
  <c r="K102" i="2"/>
  <c r="L102" i="2"/>
  <c r="J67" i="2"/>
  <c r="K67" i="2"/>
  <c r="L67" i="2"/>
  <c r="M67" i="2"/>
  <c r="N67" i="2"/>
  <c r="J57" i="2"/>
  <c r="M57" i="2"/>
  <c r="N57" i="2"/>
  <c r="K57" i="2"/>
  <c r="L57" i="2"/>
  <c r="J154" i="2"/>
  <c r="K154" i="2"/>
  <c r="L154" i="2"/>
  <c r="M154" i="2"/>
  <c r="N154" i="2"/>
  <c r="K117" i="2"/>
  <c r="L117" i="2"/>
  <c r="M117" i="2"/>
  <c r="N117" i="2"/>
  <c r="J117" i="2"/>
  <c r="J211" i="2"/>
  <c r="M211" i="2"/>
  <c r="N211" i="2"/>
  <c r="K211" i="2"/>
  <c r="L211" i="2"/>
  <c r="K137" i="2"/>
  <c r="L137" i="2"/>
  <c r="M137" i="2"/>
  <c r="N137" i="2"/>
  <c r="J137" i="2"/>
  <c r="J198" i="2"/>
  <c r="K198" i="2"/>
  <c r="L198" i="2"/>
  <c r="M198" i="2"/>
  <c r="N198" i="2"/>
  <c r="J185" i="2"/>
  <c r="K185" i="2"/>
  <c r="L185" i="2"/>
  <c r="M185" i="2"/>
  <c r="N185" i="2"/>
  <c r="J152" i="2"/>
  <c r="K152" i="2"/>
  <c r="L152" i="2"/>
  <c r="M152" i="2"/>
  <c r="N152" i="2"/>
  <c r="J74" i="2"/>
  <c r="K74" i="2"/>
  <c r="L74" i="2"/>
  <c r="M74" i="2"/>
  <c r="N74" i="2"/>
  <c r="K24" i="2"/>
  <c r="L24" i="2"/>
  <c r="J24" i="2"/>
  <c r="M24" i="2"/>
  <c r="N24" i="2"/>
  <c r="K37" i="2"/>
  <c r="L37" i="2"/>
  <c r="J37" i="2"/>
  <c r="M37" i="2"/>
  <c r="N37" i="2"/>
  <c r="K103" i="2"/>
  <c r="L103" i="2"/>
  <c r="M103" i="2"/>
  <c r="N103" i="2"/>
  <c r="J103" i="2"/>
  <c r="K95" i="2"/>
  <c r="L95" i="2"/>
  <c r="J95" i="2"/>
  <c r="M95" i="2"/>
  <c r="N95" i="2"/>
  <c r="J88" i="2"/>
  <c r="M88" i="2"/>
  <c r="N88" i="2"/>
  <c r="K88" i="2"/>
  <c r="L88" i="2"/>
  <c r="J69" i="2"/>
  <c r="M69" i="2"/>
  <c r="N69" i="2"/>
  <c r="K69" i="2"/>
  <c r="L69" i="2"/>
  <c r="J46" i="2"/>
  <c r="K46" i="2"/>
  <c r="L46" i="2"/>
  <c r="M46" i="2"/>
  <c r="N46" i="2"/>
  <c r="K36" i="2"/>
  <c r="L36" i="2"/>
  <c r="J36" i="2"/>
  <c r="M36" i="2"/>
  <c r="N36" i="2"/>
  <c r="J86" i="2"/>
  <c r="M86" i="2"/>
  <c r="N86" i="2"/>
  <c r="K86" i="2"/>
  <c r="L86" i="2"/>
  <c r="J66" i="2"/>
  <c r="K66" i="2"/>
  <c r="L66" i="2"/>
  <c r="M66" i="2"/>
  <c r="N66" i="2"/>
  <c r="J48" i="2"/>
  <c r="K48" i="2"/>
  <c r="L48" i="2"/>
  <c r="M48" i="2"/>
  <c r="N48" i="2"/>
  <c r="J68" i="2"/>
  <c r="K68" i="2"/>
  <c r="L68" i="2"/>
  <c r="M68" i="2"/>
  <c r="N68" i="2"/>
  <c r="J14" i="2"/>
  <c r="J13" i="2"/>
  <c r="M31" i="2"/>
  <c r="N31" i="2"/>
  <c r="J31" i="2"/>
  <c r="K31" i="2"/>
  <c r="L31" i="2"/>
  <c r="M23" i="2"/>
  <c r="N23" i="2"/>
  <c r="J23" i="2"/>
  <c r="K23" i="2"/>
  <c r="L23" i="2"/>
  <c r="M108" i="2"/>
  <c r="N108" i="2"/>
  <c r="J108" i="2"/>
  <c r="K108" i="2"/>
  <c r="L108" i="2"/>
  <c r="M100" i="2"/>
  <c r="N100" i="2"/>
  <c r="J100" i="2"/>
  <c r="K100" i="2"/>
  <c r="L100" i="2"/>
  <c r="M92" i="2"/>
  <c r="N92" i="2"/>
  <c r="J92" i="2"/>
  <c r="K92" i="2"/>
  <c r="L92" i="2"/>
  <c r="J77" i="2"/>
  <c r="K77" i="2"/>
  <c r="L77" i="2"/>
  <c r="M77" i="2"/>
  <c r="N77" i="2"/>
  <c r="J63" i="2"/>
  <c r="K63" i="2"/>
  <c r="L63" i="2"/>
  <c r="M63" i="2"/>
  <c r="N63" i="2"/>
  <c r="K143" i="2"/>
  <c r="L143" i="2"/>
  <c r="M143" i="2"/>
  <c r="N143" i="2"/>
  <c r="J143" i="2"/>
  <c r="K132" i="2"/>
  <c r="L132" i="2"/>
  <c r="M132" i="2"/>
  <c r="N132" i="2"/>
  <c r="J132" i="2"/>
  <c r="J111" i="2"/>
  <c r="K111" i="2"/>
  <c r="L111" i="2"/>
  <c r="M111" i="2"/>
  <c r="N111" i="2"/>
  <c r="M55" i="2"/>
  <c r="N55" i="2"/>
  <c r="J55" i="2"/>
  <c r="K55" i="2"/>
  <c r="L55" i="2"/>
  <c r="M47" i="2"/>
  <c r="N47" i="2"/>
  <c r="J47" i="2"/>
  <c r="K47" i="2"/>
  <c r="L47" i="2"/>
  <c r="M179" i="2"/>
  <c r="N179" i="2"/>
  <c r="J179" i="2"/>
  <c r="K179" i="2"/>
  <c r="L179" i="2"/>
  <c r="J43" i="2"/>
  <c r="M43" i="2"/>
  <c r="N43" i="2"/>
  <c r="K43" i="2"/>
  <c r="L43" i="2"/>
  <c r="K130" i="2"/>
  <c r="L130" i="2"/>
  <c r="J130" i="2"/>
  <c r="M130" i="2"/>
  <c r="N130" i="2"/>
  <c r="K173" i="2"/>
  <c r="L173" i="2"/>
  <c r="J173" i="2"/>
  <c r="M173" i="2"/>
  <c r="N173" i="2"/>
  <c r="J116" i="2"/>
  <c r="M116" i="2"/>
  <c r="N116" i="2"/>
  <c r="K116" i="2"/>
  <c r="L116" i="2"/>
  <c r="J194" i="2"/>
  <c r="M194" i="2"/>
  <c r="N194" i="2"/>
  <c r="K194" i="2"/>
  <c r="L194" i="2"/>
  <c r="K181" i="2"/>
  <c r="L181" i="2"/>
  <c r="M181" i="2"/>
  <c r="N181" i="2"/>
  <c r="J181" i="2"/>
  <c r="M115" i="2"/>
  <c r="N115" i="2"/>
  <c r="J115" i="2"/>
  <c r="K115" i="2"/>
  <c r="L115" i="2"/>
  <c r="M204" i="2"/>
  <c r="N204" i="2"/>
  <c r="J204" i="2"/>
  <c r="K204" i="2"/>
  <c r="L204" i="2"/>
  <c r="J190" i="2"/>
  <c r="K190" i="2"/>
  <c r="L190" i="2"/>
  <c r="M190" i="2"/>
  <c r="N190" i="2"/>
  <c r="J162" i="2"/>
  <c r="M162" i="2"/>
  <c r="N162" i="2"/>
  <c r="K162" i="2"/>
  <c r="L162" i="2"/>
  <c r="M135" i="2"/>
  <c r="N135" i="2"/>
  <c r="J135" i="2"/>
  <c r="K135" i="2"/>
  <c r="L135" i="2"/>
  <c r="M127" i="2"/>
  <c r="N127" i="2"/>
  <c r="J127" i="2"/>
  <c r="K127" i="2"/>
  <c r="L127" i="2"/>
  <c r="M119" i="2"/>
  <c r="N119" i="2"/>
  <c r="J119" i="2"/>
  <c r="K119" i="2"/>
  <c r="L119" i="2"/>
  <c r="J209" i="2"/>
  <c r="K209" i="2"/>
  <c r="L209" i="2"/>
  <c r="M209" i="2"/>
  <c r="N209" i="2"/>
  <c r="K197" i="2"/>
  <c r="L197" i="2"/>
  <c r="J197" i="2"/>
  <c r="M197" i="2"/>
  <c r="N197" i="2"/>
  <c r="M171" i="2"/>
  <c r="N171" i="2"/>
  <c r="J171" i="2"/>
  <c r="K171" i="2"/>
  <c r="L171" i="2"/>
  <c r="J146" i="2"/>
  <c r="K146" i="2"/>
  <c r="L146" i="2"/>
  <c r="M146" i="2"/>
  <c r="N146" i="2"/>
  <c r="J184" i="2"/>
  <c r="K184" i="2"/>
  <c r="L184" i="2"/>
  <c r="M184" i="2"/>
  <c r="N184" i="2"/>
  <c r="J168" i="2"/>
  <c r="M168" i="2"/>
  <c r="N168" i="2"/>
  <c r="K168" i="2"/>
  <c r="L168" i="2"/>
  <c r="J144" i="2"/>
  <c r="K144" i="2"/>
  <c r="L144" i="2"/>
  <c r="M144" i="2"/>
  <c r="N144" i="2"/>
  <c r="M153" i="2"/>
  <c r="N153" i="2"/>
  <c r="J153" i="2"/>
  <c r="K153" i="2"/>
  <c r="L153" i="2"/>
  <c r="M145" i="2"/>
  <c r="N145" i="2"/>
  <c r="J145" i="2"/>
  <c r="K145" i="2"/>
  <c r="L145" i="2"/>
  <c r="K105" i="2"/>
  <c r="L105" i="2"/>
  <c r="M105" i="2"/>
  <c r="N105" i="2"/>
  <c r="J105" i="2"/>
  <c r="K73" i="2"/>
  <c r="L73" i="2"/>
  <c r="M73" i="2"/>
  <c r="N73" i="2"/>
  <c r="J73" i="2"/>
  <c r="J70" i="2"/>
  <c r="K70" i="2"/>
  <c r="L70" i="2"/>
  <c r="M70" i="2"/>
  <c r="N70" i="2"/>
  <c r="J52" i="2"/>
  <c r="K52" i="2"/>
  <c r="L52" i="2"/>
  <c r="M52" i="2"/>
  <c r="N52" i="2"/>
  <c r="M38" i="2"/>
  <c r="N38" i="2"/>
  <c r="J38" i="2"/>
  <c r="K38" i="2"/>
  <c r="L38" i="2"/>
  <c r="J84" i="2"/>
  <c r="K84" i="2"/>
  <c r="L84" i="2"/>
  <c r="M84" i="2"/>
  <c r="N84" i="2"/>
  <c r="J118" i="2"/>
  <c r="K118" i="2"/>
  <c r="L118" i="2"/>
  <c r="M118" i="2"/>
  <c r="N118" i="2"/>
  <c r="J110" i="2"/>
  <c r="K110" i="2"/>
  <c r="L110" i="2"/>
  <c r="M110" i="2"/>
  <c r="N110" i="2"/>
  <c r="J208" i="2"/>
  <c r="K208" i="2"/>
  <c r="L208" i="2"/>
  <c r="M208" i="2"/>
  <c r="N208" i="2"/>
  <c r="J159" i="2"/>
  <c r="M159" i="2"/>
  <c r="N159" i="2"/>
  <c r="K159" i="2"/>
  <c r="L159" i="2"/>
  <c r="J170" i="2"/>
  <c r="M170" i="2"/>
  <c r="N170" i="2"/>
  <c r="K170" i="2"/>
  <c r="L170" i="2"/>
  <c r="J210" i="2"/>
  <c r="K210" i="2"/>
  <c r="L210" i="2"/>
  <c r="M210" i="2"/>
  <c r="N210" i="2"/>
  <c r="J158" i="2"/>
  <c r="M158" i="2"/>
  <c r="N158" i="2"/>
  <c r="K158" i="2"/>
  <c r="L158" i="2"/>
  <c r="M155" i="2"/>
  <c r="N155" i="2"/>
  <c r="J155" i="2"/>
  <c r="K155" i="2"/>
  <c r="L155" i="2"/>
  <c r="K22" i="2"/>
  <c r="L22" i="2"/>
  <c r="J22" i="2"/>
  <c r="M22" i="2"/>
  <c r="N22" i="2"/>
  <c r="K101" i="2"/>
  <c r="L101" i="2"/>
  <c r="M101" i="2"/>
  <c r="N101" i="2"/>
  <c r="J101" i="2"/>
  <c r="J65" i="2"/>
  <c r="M65" i="2"/>
  <c r="N65" i="2"/>
  <c r="K65" i="2"/>
  <c r="L65" i="2"/>
  <c r="J207" i="2"/>
  <c r="K207" i="2"/>
  <c r="L207" i="2"/>
  <c r="M207" i="2"/>
  <c r="N207" i="2"/>
  <c r="K34" i="2"/>
  <c r="L34" i="2"/>
  <c r="J34" i="2"/>
  <c r="M34" i="2"/>
  <c r="N34" i="2"/>
  <c r="J62" i="2"/>
  <c r="K62" i="2"/>
  <c r="L62" i="2"/>
  <c r="M62" i="2"/>
  <c r="N62" i="2"/>
  <c r="J186" i="2"/>
  <c r="M186" i="2"/>
  <c r="N186" i="2"/>
  <c r="K186" i="2"/>
  <c r="L186" i="2"/>
  <c r="J64" i="2"/>
  <c r="K64" i="2"/>
  <c r="L64" i="2"/>
  <c r="M64" i="2"/>
  <c r="N64" i="2"/>
  <c r="J21" i="2"/>
  <c r="M21" i="2"/>
  <c r="N21" i="2"/>
  <c r="K21" i="2"/>
  <c r="L21" i="2"/>
  <c r="M29" i="2"/>
  <c r="N29" i="2"/>
  <c r="J29" i="2"/>
  <c r="K29" i="2"/>
  <c r="L29" i="2"/>
  <c r="M42" i="2"/>
  <c r="N42" i="2"/>
  <c r="J42" i="2"/>
  <c r="K42" i="2"/>
  <c r="L42" i="2"/>
  <c r="M106" i="2"/>
  <c r="N106" i="2"/>
  <c r="J106" i="2"/>
  <c r="K106" i="2"/>
  <c r="L106" i="2"/>
  <c r="M98" i="2"/>
  <c r="N98" i="2"/>
  <c r="J98" i="2"/>
  <c r="K98" i="2"/>
  <c r="L98" i="2"/>
  <c r="M90" i="2"/>
  <c r="N90" i="2"/>
  <c r="J90" i="2"/>
  <c r="K90" i="2"/>
  <c r="L90" i="2"/>
  <c r="J76" i="2"/>
  <c r="M76" i="2"/>
  <c r="N76" i="2"/>
  <c r="K76" i="2"/>
  <c r="L76" i="2"/>
  <c r="J59" i="2"/>
  <c r="K59" i="2"/>
  <c r="L59" i="2"/>
  <c r="M59" i="2"/>
  <c r="N59" i="2"/>
  <c r="K141" i="2"/>
  <c r="L141" i="2"/>
  <c r="M141" i="2"/>
  <c r="N141" i="2"/>
  <c r="J141" i="2"/>
  <c r="K128" i="2"/>
  <c r="L128" i="2"/>
  <c r="M128" i="2"/>
  <c r="N128" i="2"/>
  <c r="J128" i="2"/>
  <c r="J199" i="2"/>
  <c r="K199" i="2"/>
  <c r="L199" i="2"/>
  <c r="M199" i="2"/>
  <c r="N199" i="2"/>
  <c r="M53" i="2"/>
  <c r="N53" i="2"/>
  <c r="J53" i="2"/>
  <c r="K53" i="2"/>
  <c r="L53" i="2"/>
  <c r="M45" i="2"/>
  <c r="N45" i="2"/>
  <c r="J45" i="2"/>
  <c r="K45" i="2"/>
  <c r="L45" i="2"/>
  <c r="J174" i="2"/>
  <c r="K174" i="2"/>
  <c r="L174" i="2"/>
  <c r="M174" i="2"/>
  <c r="N174" i="2"/>
  <c r="M142" i="2"/>
  <c r="N142" i="2"/>
  <c r="J142" i="2"/>
  <c r="K142" i="2"/>
  <c r="L142" i="2"/>
  <c r="K126" i="2"/>
  <c r="L126" i="2"/>
  <c r="J126" i="2"/>
  <c r="M126" i="2"/>
  <c r="N126" i="2"/>
  <c r="J161" i="2"/>
  <c r="K161" i="2"/>
  <c r="L161" i="2"/>
  <c r="M161" i="2"/>
  <c r="N161" i="2"/>
  <c r="J213" i="2"/>
  <c r="M213" i="2"/>
  <c r="N213" i="2"/>
  <c r="K213" i="2"/>
  <c r="L213" i="2"/>
  <c r="J188" i="2"/>
  <c r="M188" i="2"/>
  <c r="N188" i="2"/>
  <c r="K188" i="2"/>
  <c r="L188" i="2"/>
  <c r="J175" i="2"/>
  <c r="M175" i="2"/>
  <c r="N175" i="2"/>
  <c r="K175" i="2"/>
  <c r="L175" i="2"/>
  <c r="J114" i="2"/>
  <c r="M114" i="2"/>
  <c r="N114" i="2"/>
  <c r="K114" i="2"/>
  <c r="L114" i="2"/>
  <c r="J203" i="2"/>
  <c r="M203" i="2"/>
  <c r="N203" i="2"/>
  <c r="K203" i="2"/>
  <c r="L203" i="2"/>
  <c r="K189" i="2"/>
  <c r="L189" i="2"/>
  <c r="J189" i="2"/>
  <c r="M189" i="2"/>
  <c r="N189" i="2"/>
  <c r="J156" i="2"/>
  <c r="K156" i="2"/>
  <c r="L156" i="2"/>
  <c r="M156" i="2"/>
  <c r="N156" i="2"/>
  <c r="M133" i="2"/>
  <c r="N133" i="2"/>
  <c r="J133" i="2"/>
  <c r="K133" i="2"/>
  <c r="L133" i="2"/>
  <c r="M125" i="2"/>
  <c r="N125" i="2"/>
  <c r="J125" i="2"/>
  <c r="K125" i="2"/>
  <c r="L125" i="2"/>
  <c r="J113" i="2"/>
  <c r="K113" i="2"/>
  <c r="L113" i="2"/>
  <c r="M113" i="2"/>
  <c r="N113" i="2"/>
  <c r="J202" i="2"/>
  <c r="K202" i="2"/>
  <c r="L202" i="2"/>
  <c r="M202" i="2"/>
  <c r="N202" i="2"/>
  <c r="J191" i="2"/>
  <c r="K191" i="2"/>
  <c r="L191" i="2"/>
  <c r="M191" i="2"/>
  <c r="N191" i="2"/>
  <c r="J167" i="2"/>
  <c r="K167" i="2"/>
  <c r="L167" i="2"/>
  <c r="M167" i="2"/>
  <c r="N167" i="2"/>
  <c r="K193" i="2"/>
  <c r="L193" i="2"/>
  <c r="M193" i="2"/>
  <c r="N193" i="2"/>
  <c r="J193" i="2"/>
  <c r="J177" i="2"/>
  <c r="K177" i="2"/>
  <c r="L177" i="2"/>
  <c r="M177" i="2"/>
  <c r="N177" i="2"/>
  <c r="J164" i="2"/>
  <c r="K164" i="2"/>
  <c r="L164" i="2"/>
  <c r="M164" i="2"/>
  <c r="N164" i="2"/>
  <c r="J150" i="2"/>
  <c r="K150" i="2"/>
  <c r="L150" i="2"/>
  <c r="M150" i="2"/>
  <c r="N150" i="2"/>
  <c r="M151" i="2"/>
  <c r="N151" i="2"/>
  <c r="J151" i="2"/>
  <c r="K151" i="2"/>
  <c r="L151" i="2"/>
  <c r="B22" i="1"/>
  <c r="B20" i="1"/>
  <c r="B21" i="1"/>
  <c r="B19" i="1"/>
  <c r="K26" i="2"/>
  <c r="L26" i="2"/>
  <c r="J26" i="2"/>
  <c r="M26" i="2"/>
  <c r="N26" i="2"/>
  <c r="K39" i="2"/>
  <c r="L39" i="2"/>
  <c r="J39" i="2"/>
  <c r="M39" i="2"/>
  <c r="N39" i="2"/>
  <c r="K89" i="2"/>
  <c r="L89" i="2"/>
  <c r="M89" i="2"/>
  <c r="N89" i="2"/>
  <c r="J89" i="2"/>
  <c r="J44" i="2"/>
  <c r="K44" i="2"/>
  <c r="L44" i="2"/>
  <c r="M44" i="2"/>
  <c r="N44" i="2"/>
  <c r="J56" i="2"/>
  <c r="K56" i="2"/>
  <c r="L56" i="2"/>
  <c r="M56" i="2"/>
  <c r="N56" i="2"/>
  <c r="J72" i="2"/>
  <c r="K72" i="2"/>
  <c r="L72" i="2"/>
  <c r="M72" i="2"/>
  <c r="N72" i="2"/>
  <c r="M25" i="2"/>
  <c r="N25" i="2"/>
  <c r="J25" i="2"/>
  <c r="K25" i="2"/>
  <c r="L25" i="2"/>
  <c r="M94" i="2"/>
  <c r="N94" i="2"/>
  <c r="J94" i="2"/>
  <c r="K94" i="2"/>
  <c r="L94" i="2"/>
  <c r="J200" i="2"/>
  <c r="K200" i="2"/>
  <c r="L200" i="2"/>
  <c r="M200" i="2"/>
  <c r="N200" i="2"/>
  <c r="K136" i="2"/>
  <c r="L136" i="2"/>
  <c r="M136" i="2"/>
  <c r="N136" i="2"/>
  <c r="J136" i="2"/>
  <c r="M49" i="2"/>
  <c r="N49" i="2"/>
  <c r="J49" i="2"/>
  <c r="K49" i="2"/>
  <c r="L49" i="2"/>
  <c r="M138" i="2"/>
  <c r="N138" i="2"/>
  <c r="J138" i="2"/>
  <c r="K138" i="2"/>
  <c r="L138" i="2"/>
  <c r="J205" i="2"/>
  <c r="M205" i="2"/>
  <c r="N205" i="2"/>
  <c r="K205" i="2"/>
  <c r="L205" i="2"/>
  <c r="J182" i="2"/>
  <c r="K182" i="2"/>
  <c r="L182" i="2"/>
  <c r="M182" i="2"/>
  <c r="N182" i="2"/>
  <c r="M195" i="2"/>
  <c r="N195" i="2"/>
  <c r="J195" i="2"/>
  <c r="K195" i="2"/>
  <c r="L195" i="2"/>
  <c r="M129" i="2"/>
  <c r="N129" i="2"/>
  <c r="J129" i="2"/>
  <c r="K129" i="2"/>
  <c r="L129" i="2"/>
  <c r="M121" i="2"/>
  <c r="N121" i="2"/>
  <c r="J121" i="2"/>
  <c r="K121" i="2"/>
  <c r="L121" i="2"/>
  <c r="J172" i="2"/>
  <c r="K172" i="2"/>
  <c r="L172" i="2"/>
  <c r="M172" i="2"/>
  <c r="N172" i="2"/>
  <c r="M169" i="2"/>
  <c r="N169" i="2"/>
  <c r="J169" i="2"/>
  <c r="K169" i="2"/>
  <c r="L169" i="2"/>
  <c r="M147" i="2"/>
  <c r="N147" i="2"/>
  <c r="J147" i="2"/>
  <c r="K147" i="2"/>
  <c r="L147" i="2"/>
  <c r="K32" i="2"/>
  <c r="L32" i="2"/>
  <c r="J32" i="2"/>
  <c r="M32" i="2"/>
  <c r="N32" i="2"/>
  <c r="K109" i="2"/>
  <c r="L109" i="2"/>
  <c r="M109" i="2"/>
  <c r="N109" i="2"/>
  <c r="J109" i="2"/>
  <c r="K93" i="2"/>
  <c r="L93" i="2"/>
  <c r="J93" i="2"/>
  <c r="M93" i="2"/>
  <c r="N93" i="2"/>
  <c r="K81" i="2"/>
  <c r="L81" i="2"/>
  <c r="M81" i="2"/>
  <c r="N81" i="2"/>
  <c r="J81" i="2"/>
  <c r="M79" i="2"/>
  <c r="N79" i="2"/>
  <c r="K79" i="2"/>
  <c r="L79" i="2"/>
  <c r="J79" i="2"/>
  <c r="K28" i="2"/>
  <c r="L28" i="2"/>
  <c r="J28" i="2"/>
  <c r="M28" i="2"/>
  <c r="N28" i="2"/>
  <c r="K41" i="2"/>
  <c r="L41" i="2"/>
  <c r="J41" i="2"/>
  <c r="M41" i="2"/>
  <c r="N41" i="2"/>
  <c r="K107" i="2"/>
  <c r="L107" i="2"/>
  <c r="M107" i="2"/>
  <c r="N107" i="2"/>
  <c r="J107" i="2"/>
  <c r="K99" i="2"/>
  <c r="L99" i="2"/>
  <c r="J99" i="2"/>
  <c r="M99" i="2"/>
  <c r="N99" i="2"/>
  <c r="K91" i="2"/>
  <c r="L91" i="2"/>
  <c r="J91" i="2"/>
  <c r="M91" i="2"/>
  <c r="N91" i="2"/>
  <c r="J80" i="2"/>
  <c r="M80" i="2"/>
  <c r="N80" i="2"/>
  <c r="K80" i="2"/>
  <c r="L80" i="2"/>
  <c r="J61" i="2"/>
  <c r="M61" i="2"/>
  <c r="N61" i="2"/>
  <c r="K61" i="2"/>
  <c r="L61" i="2"/>
  <c r="J75" i="2"/>
  <c r="K75" i="2"/>
  <c r="L75" i="2"/>
  <c r="M75" i="2"/>
  <c r="N75" i="2"/>
  <c r="K30" i="2"/>
  <c r="L30" i="2"/>
  <c r="J30" i="2"/>
  <c r="M30" i="2"/>
  <c r="N30" i="2"/>
  <c r="J78" i="2"/>
  <c r="M78" i="2"/>
  <c r="N78" i="2"/>
  <c r="K78" i="2"/>
  <c r="L78" i="2"/>
  <c r="J58" i="2"/>
  <c r="K58" i="2"/>
  <c r="L58" i="2"/>
  <c r="M58" i="2"/>
  <c r="N58" i="2"/>
  <c r="J82" i="2"/>
  <c r="K82" i="2"/>
  <c r="L82" i="2"/>
  <c r="M82" i="2"/>
  <c r="N82" i="2"/>
  <c r="J60" i="2"/>
  <c r="K60" i="2"/>
  <c r="L60" i="2"/>
  <c r="M60" i="2"/>
  <c r="N60" i="2"/>
  <c r="M35" i="2"/>
  <c r="N35" i="2"/>
  <c r="K35" i="2"/>
  <c r="L35" i="2"/>
  <c r="J35" i="2"/>
  <c r="M27" i="2"/>
  <c r="N27" i="2"/>
  <c r="J27" i="2"/>
  <c r="K27" i="2"/>
  <c r="L27" i="2"/>
  <c r="M40" i="2"/>
  <c r="N40" i="2"/>
  <c r="J40" i="2"/>
  <c r="K40" i="2"/>
  <c r="L40" i="2"/>
  <c r="M104" i="2"/>
  <c r="N104" i="2"/>
  <c r="J104" i="2"/>
  <c r="K104" i="2"/>
  <c r="L104" i="2"/>
  <c r="M96" i="2"/>
  <c r="N96" i="2"/>
  <c r="J96" i="2"/>
  <c r="K96" i="2"/>
  <c r="L96" i="2"/>
  <c r="M85" i="2"/>
  <c r="N85" i="2"/>
  <c r="J85" i="2"/>
  <c r="K85" i="2"/>
  <c r="L85" i="2"/>
  <c r="J71" i="2"/>
  <c r="K71" i="2"/>
  <c r="L71" i="2"/>
  <c r="M71" i="2"/>
  <c r="N71" i="2"/>
  <c r="J50" i="2"/>
  <c r="K50" i="2"/>
  <c r="L50" i="2"/>
  <c r="M50" i="2"/>
  <c r="N50" i="2"/>
  <c r="K139" i="2"/>
  <c r="L139" i="2"/>
  <c r="M139" i="2"/>
  <c r="N139" i="2"/>
  <c r="J139" i="2"/>
  <c r="K124" i="2"/>
  <c r="L124" i="2"/>
  <c r="M124" i="2"/>
  <c r="N124" i="2"/>
  <c r="J124" i="2"/>
  <c r="J180" i="2"/>
  <c r="K180" i="2"/>
  <c r="L180" i="2"/>
  <c r="M180" i="2"/>
  <c r="N180" i="2"/>
  <c r="M51" i="2"/>
  <c r="N51" i="2"/>
  <c r="J51" i="2"/>
  <c r="K51" i="2"/>
  <c r="L51" i="2"/>
  <c r="K134" i="2"/>
  <c r="L134" i="2"/>
  <c r="M134" i="2"/>
  <c r="N134" i="2"/>
  <c r="J134" i="2"/>
  <c r="J163" i="2"/>
  <c r="K163" i="2"/>
  <c r="L163" i="2"/>
  <c r="M163" i="2"/>
  <c r="N163" i="2"/>
  <c r="M140" i="2"/>
  <c r="N140" i="2"/>
  <c r="J140" i="2"/>
  <c r="K140" i="2"/>
  <c r="L140" i="2"/>
  <c r="K122" i="2"/>
  <c r="L122" i="2"/>
  <c r="J122" i="2"/>
  <c r="M122" i="2"/>
  <c r="N122" i="2"/>
  <c r="K120" i="2"/>
  <c r="L120" i="2"/>
  <c r="M120" i="2"/>
  <c r="N120" i="2"/>
  <c r="J120" i="2"/>
  <c r="K206" i="2"/>
  <c r="L206" i="2"/>
  <c r="M206" i="2"/>
  <c r="N206" i="2"/>
  <c r="J206" i="2"/>
  <c r="M187" i="2"/>
  <c r="N187" i="2"/>
  <c r="K187" i="2"/>
  <c r="L187" i="2"/>
  <c r="J187" i="2"/>
  <c r="J166" i="2"/>
  <c r="M166" i="2"/>
  <c r="N166" i="2"/>
  <c r="K166" i="2"/>
  <c r="L166" i="2"/>
  <c r="M212" i="2"/>
  <c r="N212" i="2"/>
  <c r="J212" i="2"/>
  <c r="K212" i="2"/>
  <c r="L212" i="2"/>
  <c r="J196" i="2"/>
  <c r="K196" i="2"/>
  <c r="L196" i="2"/>
  <c r="M196" i="2"/>
  <c r="N196" i="2"/>
  <c r="J183" i="2"/>
  <c r="K183" i="2"/>
  <c r="L183" i="2"/>
  <c r="M183" i="2"/>
  <c r="N183" i="2"/>
  <c r="J148" i="2"/>
  <c r="K148" i="2"/>
  <c r="L148" i="2"/>
  <c r="M148" i="2"/>
  <c r="N148" i="2"/>
  <c r="M131" i="2"/>
  <c r="N131" i="2"/>
  <c r="J131" i="2"/>
  <c r="K131" i="2"/>
  <c r="L131" i="2"/>
  <c r="M123" i="2"/>
  <c r="N123" i="2"/>
  <c r="J123" i="2"/>
  <c r="K123" i="2"/>
  <c r="L123" i="2"/>
  <c r="J112" i="2"/>
  <c r="K112" i="2"/>
  <c r="L112" i="2"/>
  <c r="M112" i="2"/>
  <c r="N112" i="2"/>
  <c r="J201" i="2"/>
  <c r="K201" i="2"/>
  <c r="L201" i="2"/>
  <c r="M201" i="2"/>
  <c r="N201" i="2"/>
  <c r="J178" i="2"/>
  <c r="M178" i="2"/>
  <c r="N178" i="2"/>
  <c r="K178" i="2"/>
  <c r="L178" i="2"/>
  <c r="J165" i="2"/>
  <c r="K165" i="2"/>
  <c r="L165" i="2"/>
  <c r="M165" i="2"/>
  <c r="N165" i="2"/>
  <c r="J192" i="2"/>
  <c r="K192" i="2"/>
  <c r="L192" i="2"/>
  <c r="M192" i="2"/>
  <c r="N192" i="2"/>
  <c r="J176" i="2"/>
  <c r="M176" i="2"/>
  <c r="N176" i="2"/>
  <c r="K176" i="2"/>
  <c r="L176" i="2"/>
  <c r="J160" i="2"/>
  <c r="K160" i="2"/>
  <c r="L160" i="2"/>
  <c r="M160" i="2"/>
  <c r="N160" i="2"/>
  <c r="J157" i="2"/>
  <c r="K157" i="2"/>
  <c r="L157" i="2"/>
  <c r="M157" i="2"/>
  <c r="N157" i="2"/>
  <c r="M149" i="2"/>
  <c r="N149" i="2"/>
  <c r="J149" i="2"/>
  <c r="K149" i="2"/>
  <c r="L149" i="2"/>
  <c r="B23" i="1"/>
  <c r="B24" i="1"/>
</calcChain>
</file>

<file path=xl/sharedStrings.xml><?xml version="1.0" encoding="utf-8"?>
<sst xmlns="http://schemas.openxmlformats.org/spreadsheetml/2006/main" count="315" uniqueCount="288">
  <si>
    <t xml:space="preserve">   17:24:00</t>
  </si>
  <si>
    <t xml:space="preserve">   17:24:12</t>
  </si>
  <si>
    <t xml:space="preserve">   17:24:22</t>
  </si>
  <si>
    <t xml:space="preserve">   17:24:32</t>
  </si>
  <si>
    <t xml:space="preserve">   17:24:42</t>
  </si>
  <si>
    <t xml:space="preserve">   17:24:52</t>
  </si>
  <si>
    <t xml:space="preserve">   17:25:02</t>
  </si>
  <si>
    <t xml:space="preserve">   17:25:12</t>
  </si>
  <si>
    <t xml:space="preserve">   17:25:22</t>
  </si>
  <si>
    <t xml:space="preserve">   17:25:32</t>
  </si>
  <si>
    <t xml:space="preserve">   17:25:42</t>
  </si>
  <si>
    <t xml:space="preserve">   17:25:52</t>
  </si>
  <si>
    <t xml:space="preserve">   17:26:02</t>
  </si>
  <si>
    <t xml:space="preserve">   17:26:12</t>
  </si>
  <si>
    <t xml:space="preserve">   17:26:22</t>
  </si>
  <si>
    <t xml:space="preserve">   17:26:32</t>
  </si>
  <si>
    <t xml:space="preserve">   17:26:42</t>
  </si>
  <si>
    <t xml:space="preserve">   17:26:52</t>
  </si>
  <si>
    <t xml:space="preserve">   17:27:02</t>
  </si>
  <si>
    <t xml:space="preserve">   17:27:12</t>
  </si>
  <si>
    <t xml:space="preserve">   17:27:22</t>
  </si>
  <si>
    <t xml:space="preserve">   17:27:32</t>
  </si>
  <si>
    <t xml:space="preserve">   17:27:42</t>
  </si>
  <si>
    <t xml:space="preserve">   17:27:52</t>
  </si>
  <si>
    <t xml:space="preserve">   17:28:02</t>
  </si>
  <si>
    <t xml:space="preserve">   17:28:12</t>
  </si>
  <si>
    <t xml:space="preserve">   17:28:22</t>
  </si>
  <si>
    <t xml:space="preserve">   17:28:32</t>
  </si>
  <si>
    <t xml:space="preserve">   17:28:42</t>
  </si>
  <si>
    <t xml:space="preserve">   17:28:52</t>
  </si>
  <si>
    <t xml:space="preserve">   17:29:02</t>
  </si>
  <si>
    <t xml:space="preserve">   17:29:13</t>
  </si>
  <si>
    <t xml:space="preserve">   17:29:23</t>
  </si>
  <si>
    <t xml:space="preserve">   17:29:33</t>
  </si>
  <si>
    <t xml:space="preserve">   17:29:43</t>
  </si>
  <si>
    <t xml:space="preserve">   17:29:53</t>
  </si>
  <si>
    <t xml:space="preserve">   17:30:03</t>
  </si>
  <si>
    <t xml:space="preserve">   17:30:13</t>
  </si>
  <si>
    <t xml:space="preserve">   17:30:23</t>
  </si>
  <si>
    <t xml:space="preserve">   17:30:33</t>
  </si>
  <si>
    <t xml:space="preserve">   17:30:42</t>
  </si>
  <si>
    <t xml:space="preserve">   17:30:52</t>
  </si>
  <si>
    <t xml:space="preserve">   17:31:02</t>
  </si>
  <si>
    <t xml:space="preserve">   17:31:12</t>
  </si>
  <si>
    <t xml:space="preserve">   17:31:22</t>
  </si>
  <si>
    <t xml:space="preserve">   17:31:32</t>
  </si>
  <si>
    <t xml:space="preserve">   17:31:42</t>
  </si>
  <si>
    <t xml:space="preserve">   17:31:52</t>
  </si>
  <si>
    <t xml:space="preserve">   17:32:02</t>
  </si>
  <si>
    <t xml:space="preserve">   17:32:12</t>
  </si>
  <si>
    <t xml:space="preserve">   17:32:22</t>
  </si>
  <si>
    <t xml:space="preserve">   17:32:32</t>
  </si>
  <si>
    <t xml:space="preserve">   17:32:42</t>
  </si>
  <si>
    <t xml:space="preserve">   17:32:52</t>
  </si>
  <si>
    <t xml:space="preserve">   17:33:02</t>
  </si>
  <si>
    <t xml:space="preserve">   17:33:12</t>
  </si>
  <si>
    <t xml:space="preserve">   17:33:22</t>
  </si>
  <si>
    <t xml:space="preserve">   17:33:32</t>
  </si>
  <si>
    <t xml:space="preserve">   17:33:42</t>
  </si>
  <si>
    <t xml:space="preserve">   17:33:52</t>
  </si>
  <si>
    <t xml:space="preserve">   17:34:02</t>
  </si>
  <si>
    <t xml:space="preserve">   17:34:12</t>
  </si>
  <si>
    <t xml:space="preserve">   17:34:22</t>
  </si>
  <si>
    <t xml:space="preserve">   17:34:32</t>
  </si>
  <si>
    <t xml:space="preserve">   17:34:42</t>
  </si>
  <si>
    <t xml:space="preserve">   17:34:52</t>
  </si>
  <si>
    <t xml:space="preserve">   17:35:02</t>
  </si>
  <si>
    <t xml:space="preserve">   17:35:12</t>
  </si>
  <si>
    <t xml:space="preserve">   17:35:22</t>
  </si>
  <si>
    <t xml:space="preserve">   17:35:32</t>
  </si>
  <si>
    <t xml:space="preserve">   17:35:42</t>
  </si>
  <si>
    <t xml:space="preserve">   17:35:52</t>
  </si>
  <si>
    <t xml:space="preserve">   17:36:02</t>
  </si>
  <si>
    <t xml:space="preserve">   17:36:12</t>
  </si>
  <si>
    <t xml:space="preserve">   17:36:22</t>
  </si>
  <si>
    <t xml:space="preserve">   17:36:32</t>
  </si>
  <si>
    <t xml:space="preserve">   17:36:42</t>
  </si>
  <si>
    <t xml:space="preserve">   17:36:52</t>
  </si>
  <si>
    <t xml:space="preserve">   17:37:02</t>
  </si>
  <si>
    <t xml:space="preserve">   17:37:12</t>
  </si>
  <si>
    <t xml:space="preserve">   17:37:22</t>
  </si>
  <si>
    <t xml:space="preserve">   17:37:32</t>
  </si>
  <si>
    <t xml:space="preserve">   17:37:42</t>
  </si>
  <si>
    <t xml:space="preserve">   17:37:52</t>
  </si>
  <si>
    <t xml:space="preserve">   17:38:02</t>
  </si>
  <si>
    <t xml:space="preserve">   17:38:12</t>
  </si>
  <si>
    <t xml:space="preserve">   17:38:22</t>
  </si>
  <si>
    <t xml:space="preserve">   17:38:32</t>
  </si>
  <si>
    <t xml:space="preserve">   17:38:42</t>
  </si>
  <si>
    <t xml:space="preserve">   17:38:52</t>
  </si>
  <si>
    <t xml:space="preserve">   17:39:02</t>
  </si>
  <si>
    <t xml:space="preserve">   17:39:12</t>
  </si>
  <si>
    <t xml:space="preserve">   17:39:22</t>
  </si>
  <si>
    <t xml:space="preserve">   17:39:32</t>
  </si>
  <si>
    <t xml:space="preserve">   17:39:42</t>
  </si>
  <si>
    <t xml:space="preserve">   17:39:52</t>
  </si>
  <si>
    <t xml:space="preserve">   17:40:02</t>
  </si>
  <si>
    <t xml:space="preserve">   17:40:12</t>
  </si>
  <si>
    <t xml:space="preserve">   17:40:22</t>
  </si>
  <si>
    <t xml:space="preserve">   17:40:32</t>
  </si>
  <si>
    <t xml:space="preserve">   17:40:42</t>
  </si>
  <si>
    <t xml:space="preserve">   17:40:53</t>
  </si>
  <si>
    <t xml:space="preserve">   17:41:03</t>
  </si>
  <si>
    <t xml:space="preserve">   17:41:13</t>
  </si>
  <si>
    <t xml:space="preserve">   17:41:23</t>
  </si>
  <si>
    <t xml:space="preserve">   17:41:33</t>
  </si>
  <si>
    <t xml:space="preserve">   17:41:43</t>
  </si>
  <si>
    <t xml:space="preserve">   17:41:53</t>
  </si>
  <si>
    <t xml:space="preserve">   17:42:03</t>
  </si>
  <si>
    <t xml:space="preserve">   17:42:13</t>
  </si>
  <si>
    <t xml:space="preserve">   17:42:22</t>
  </si>
  <si>
    <t xml:space="preserve">   17:42:32</t>
  </si>
  <si>
    <t xml:space="preserve">   17:42:42</t>
  </si>
  <si>
    <t xml:space="preserve">   17:42:52</t>
  </si>
  <si>
    <t xml:space="preserve">   17:43:02</t>
  </si>
  <si>
    <t xml:space="preserve">   17:43:12</t>
  </si>
  <si>
    <t xml:space="preserve">   17:43:22</t>
  </si>
  <si>
    <t xml:space="preserve">   17:43:32</t>
  </si>
  <si>
    <t xml:space="preserve">   17:43:42</t>
  </si>
  <si>
    <t xml:space="preserve">   17:43:52</t>
  </si>
  <si>
    <t xml:space="preserve">   17:44:02</t>
  </si>
  <si>
    <t xml:space="preserve">   17:44:12</t>
  </si>
  <si>
    <t xml:space="preserve">   17:44:22</t>
  </si>
  <si>
    <t xml:space="preserve">   17:44:32</t>
  </si>
  <si>
    <t xml:space="preserve">   17:44:42</t>
  </si>
  <si>
    <t xml:space="preserve">   17:44:52</t>
  </si>
  <si>
    <t xml:space="preserve">   17:45:02</t>
  </si>
  <si>
    <t xml:space="preserve">   17:45:12</t>
  </si>
  <si>
    <t xml:space="preserve">   17:45:22</t>
  </si>
  <si>
    <t xml:space="preserve">   17:45:32</t>
  </si>
  <si>
    <t xml:space="preserve">   17:45:42</t>
  </si>
  <si>
    <t xml:space="preserve">   17:45:52</t>
  </si>
  <si>
    <t xml:space="preserve">   17:46:02</t>
  </si>
  <si>
    <t xml:space="preserve">   17:46:12</t>
  </si>
  <si>
    <t xml:space="preserve">   17:46:22</t>
  </si>
  <si>
    <t xml:space="preserve">   17:46:32</t>
  </si>
  <si>
    <t xml:space="preserve">   17:46:42</t>
  </si>
  <si>
    <t xml:space="preserve">   17:46:52</t>
  </si>
  <si>
    <t xml:space="preserve">   17:47:02</t>
  </si>
  <si>
    <t xml:space="preserve">   17:47:12</t>
  </si>
  <si>
    <t xml:space="preserve">   17:47:22</t>
  </si>
  <si>
    <t xml:space="preserve">   17:47:32</t>
  </si>
  <si>
    <t xml:space="preserve">   17:47:42</t>
  </si>
  <si>
    <t xml:space="preserve">   17:47:52</t>
  </si>
  <si>
    <t xml:space="preserve">   17:48:02</t>
  </si>
  <si>
    <t xml:space="preserve">   17:48:12</t>
  </si>
  <si>
    <t xml:space="preserve">   17:48:22</t>
  </si>
  <si>
    <t xml:space="preserve">   17:48:32</t>
  </si>
  <si>
    <t xml:space="preserve">   17:48:42</t>
  </si>
  <si>
    <t xml:space="preserve">   17:48:52</t>
  </si>
  <si>
    <t xml:space="preserve">   17:49:02</t>
  </si>
  <si>
    <t xml:space="preserve">   17:49:12</t>
  </si>
  <si>
    <t xml:space="preserve">   17:49:22</t>
  </si>
  <si>
    <t xml:space="preserve">   17:49:32</t>
  </si>
  <si>
    <t xml:space="preserve">   17:49:42</t>
  </si>
  <si>
    <t xml:space="preserve">   17:49:52</t>
  </si>
  <si>
    <t xml:space="preserve">   17:50:02</t>
  </si>
  <si>
    <t xml:space="preserve">   17:50:12</t>
  </si>
  <si>
    <t xml:space="preserve">   17:50:22</t>
  </si>
  <si>
    <t xml:space="preserve">   17:50:32</t>
  </si>
  <si>
    <t xml:space="preserve">   17:50:42</t>
  </si>
  <si>
    <t xml:space="preserve">   17:50:52</t>
  </si>
  <si>
    <t xml:space="preserve">   17:51:02</t>
  </si>
  <si>
    <t xml:space="preserve">   17:51:12</t>
  </si>
  <si>
    <t xml:space="preserve">   17:51:22</t>
  </si>
  <si>
    <t xml:space="preserve">   17:51:32</t>
  </si>
  <si>
    <t xml:space="preserve">   17:51:42</t>
  </si>
  <si>
    <t xml:space="preserve">   17:51:52</t>
  </si>
  <si>
    <t xml:space="preserve">   17:52:02</t>
  </si>
  <si>
    <t xml:space="preserve">   17:52:12</t>
  </si>
  <si>
    <t xml:space="preserve">   17:52:23</t>
  </si>
  <si>
    <t xml:space="preserve">   17:52:33</t>
  </si>
  <si>
    <t xml:space="preserve">   17:52:43</t>
  </si>
  <si>
    <t xml:space="preserve">   17:52:53</t>
  </si>
  <si>
    <t xml:space="preserve">   17:53:03</t>
  </si>
  <si>
    <t xml:space="preserve">   17:53:13</t>
  </si>
  <si>
    <t xml:space="preserve">   17:53:23</t>
  </si>
  <si>
    <t xml:space="preserve">   17:53:33</t>
  </si>
  <si>
    <t xml:space="preserve">   17:53:43</t>
  </si>
  <si>
    <t xml:space="preserve">   17:53:52</t>
  </si>
  <si>
    <t xml:space="preserve">   17:54:02</t>
  </si>
  <si>
    <t xml:space="preserve">   17:54:12</t>
  </si>
  <si>
    <t xml:space="preserve">   17:54:22</t>
  </si>
  <si>
    <t xml:space="preserve">   17:54:32</t>
  </si>
  <si>
    <t xml:space="preserve">   17:54:42</t>
  </si>
  <si>
    <t xml:space="preserve">   17:54:52</t>
  </si>
  <si>
    <t xml:space="preserve">   17:55:02</t>
  </si>
  <si>
    <t xml:space="preserve">   17:55:12</t>
  </si>
  <si>
    <t xml:space="preserve">   17:55:22</t>
  </si>
  <si>
    <t xml:space="preserve">   17:55:32</t>
  </si>
  <si>
    <t xml:space="preserve">   17:55:42</t>
  </si>
  <si>
    <t xml:space="preserve">   17:55:52</t>
  </si>
  <si>
    <t xml:space="preserve">   17:56:02</t>
  </si>
  <si>
    <t>author: Dr. Christian Huber</t>
  </si>
  <si>
    <t>Fit of the calibration curve is optimized between 0 and 250 % air-saturation (0 and 388 Torr)</t>
  </si>
  <si>
    <t>enter your values here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</si>
  <si>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0,T0</t>
    </r>
  </si>
  <si>
    <t xml:space="preserve">phase angle of cal 0 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</si>
  <si>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100,T100</t>
    </r>
  </si>
  <si>
    <t>phase angle of cal 100 (water-vapor saturated air)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</si>
  <si>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m,Tm</t>
    </r>
  </si>
  <si>
    <t>measured phase angle</t>
  </si>
  <si>
    <r>
      <t>input of T</t>
    </r>
    <r>
      <rPr>
        <vertAlign val="subscript"/>
        <sz val="10"/>
        <rFont val="Arial"/>
        <family val="2"/>
      </rPr>
      <t>0</t>
    </r>
  </si>
  <si>
    <t xml:space="preserve">temperature of cal 0 </t>
  </si>
  <si>
    <r>
      <t>input of  T</t>
    </r>
    <r>
      <rPr>
        <vertAlign val="subscript"/>
        <sz val="10"/>
        <rFont val="Arial"/>
        <family val="2"/>
      </rPr>
      <t>100</t>
    </r>
  </si>
  <si>
    <t>temperatur of cal100</t>
  </si>
  <si>
    <r>
      <t>input of T</t>
    </r>
    <r>
      <rPr>
        <vertAlign val="subscript"/>
        <sz val="10"/>
        <rFont val="Arial"/>
        <family val="2"/>
      </rPr>
      <t>m</t>
    </r>
  </si>
  <si>
    <t>temperature at measurement</t>
  </si>
  <si>
    <r>
      <t>air pressure p</t>
    </r>
    <r>
      <rPr>
        <vertAlign val="subscript"/>
        <sz val="10"/>
        <rFont val="Arial"/>
        <family val="2"/>
      </rPr>
      <t>atm</t>
    </r>
  </si>
  <si>
    <t>air pressure</t>
  </si>
  <si>
    <t>Results of calculation + compensation</t>
  </si>
  <si>
    <t>[%] air saturation</t>
  </si>
  <si>
    <t>%</t>
  </si>
  <si>
    <r>
      <t>[%] O</t>
    </r>
    <r>
      <rPr>
        <b/>
        <vertAlign val="subscript"/>
        <sz val="14"/>
        <rFont val="Arial"/>
        <family val="2"/>
      </rPr>
      <t>2</t>
    </r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</si>
  <si>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[hPa]</t>
    </r>
  </si>
  <si>
    <t>hPa</t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</si>
  <si>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[Torr]</t>
    </r>
  </si>
  <si>
    <t>Torr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</si>
  <si>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[mg/L]</t>
    </r>
  </si>
  <si>
    <t>mg/L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</si>
  <si>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[ppm]</t>
    </r>
  </si>
  <si>
    <t>ppm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</si>
  <si>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[µmol/L]</t>
    </r>
  </si>
  <si>
    <t>µmol/L</t>
  </si>
  <si>
    <t>Internal calculated parameter (DO NOT CHANGE !!)</t>
  </si>
  <si>
    <t>f1</t>
  </si>
  <si>
    <r>
      <t>DF</t>
    </r>
    <r>
      <rPr>
        <b/>
        <sz val="10"/>
        <rFont val="Arial"/>
        <family val="2"/>
      </rPr>
      <t>/K</t>
    </r>
  </si>
  <si>
    <r>
      <t>D</t>
    </r>
    <r>
      <rPr>
        <b/>
        <sz val="10"/>
        <rFont val="Arial"/>
        <family val="2"/>
      </rP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/K</t>
    </r>
  </si>
  <si>
    <t>m</t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</si>
  <si>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</si>
  <si>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0,Tm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</si>
  <si>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100,T100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</si>
  <si>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m,Tm</t>
    </r>
    <r>
      <rPr>
        <b/>
        <sz val="10"/>
        <rFont val="Arial"/>
        <family val="2"/>
      </rPr>
      <t>)</t>
    </r>
  </si>
  <si>
    <r>
      <t>K</t>
    </r>
    <r>
      <rPr>
        <b/>
        <vertAlign val="subscript"/>
        <sz val="10"/>
        <rFont val="Arial"/>
        <family val="2"/>
      </rPr>
      <t>SV,T100</t>
    </r>
  </si>
  <si>
    <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,T</t>
    </r>
    <r>
      <rPr>
        <b/>
        <vertAlign val="subscript"/>
        <sz val="10"/>
        <rFont val="Arial"/>
        <family val="2"/>
      </rPr>
      <t>m</t>
    </r>
  </si>
  <si>
    <t>A</t>
  </si>
  <si>
    <t>B</t>
  </si>
  <si>
    <t>C</t>
  </si>
  <si>
    <t>a</t>
  </si>
  <si>
    <t>b</t>
  </si>
  <si>
    <t>c</t>
  </si>
  <si>
    <t>Insert your calibration values</t>
  </si>
  <si>
    <t>cal0</t>
  </si>
  <si>
    <t>°</t>
  </si>
  <si>
    <t>T0</t>
  </si>
  <si>
    <t>°C</t>
  </si>
  <si>
    <t>cal100</t>
  </si>
  <si>
    <t>T100</t>
  </si>
  <si>
    <t xml:space="preserve">air pressure </t>
  </si>
  <si>
    <t>mbar</t>
  </si>
  <si>
    <t>date</t>
  </si>
  <si>
    <t xml:space="preserve"> time/hh:mm:ss</t>
  </si>
  <si>
    <t xml:space="preserve"> logtime/min</t>
  </si>
  <si>
    <t xml:space="preserve"> oxygen/% airsatur.</t>
  </si>
  <si>
    <t xml:space="preserve"> amp</t>
  </si>
  <si>
    <t>% air-sat.</t>
  </si>
  <si>
    <t>% oxygen</t>
  </si>
  <si>
    <t>pO2 (hPa)</t>
  </si>
  <si>
    <t>pO2 (Torr)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</si>
  <si>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[mg/L]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</si>
  <si>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[µmol/L]</t>
    </r>
  </si>
  <si>
    <t>Salinity</t>
  </si>
  <si>
    <t>Chlorinity</t>
  </si>
  <si>
    <r>
      <t>°/</t>
    </r>
    <r>
      <rPr>
        <b/>
        <vertAlign val="subscript"/>
        <sz val="10"/>
        <rFont val="Arial"/>
        <family val="2"/>
      </rPr>
      <t>°°</t>
    </r>
  </si>
  <si>
    <t>The oxygen contents are calculated automatically from the raw data</t>
  </si>
  <si>
    <t>file name: PSt1_Eq4_Sal</t>
  </si>
  <si>
    <t>programm for temperature compensated oxygen calculation of membrane PSt1</t>
  </si>
  <si>
    <t xml:space="preserve">Insert the data you get from the Ascii File recorded with the OxyView TX3-V5.31.exe software </t>
  </si>
  <si>
    <t xml:space="preserve"> phase/°</t>
  </si>
  <si>
    <t xml:space="preserve"> temp/°C</t>
  </si>
  <si>
    <t>chamber volume [L]</t>
  </si>
  <si>
    <t>INSERT YOUR RESPECTIVE DATA</t>
  </si>
  <si>
    <t>T11</t>
  </si>
  <si>
    <t>T1</t>
  </si>
  <si>
    <t>regression formula</t>
  </si>
  <si>
    <t>time</t>
  </si>
  <si>
    <t>value for T=1 min.</t>
  </si>
  <si>
    <t>change data input according to column N</t>
  </si>
  <si>
    <t>calculate from regression curve values for 10 minutes of photosynthesis or respiration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</si>
  <si>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h]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</si>
  <si>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 h]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</si>
  <si>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 h gFW]</t>
    </r>
  </si>
  <si>
    <t>value for T=26 min.</t>
  </si>
  <si>
    <t>difference between T25 and T1</t>
  </si>
  <si>
    <t>10minutes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</si>
  <si>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10 min]</t>
    </r>
  </si>
  <si>
    <t>Fresh weight [g]</t>
  </si>
  <si>
    <t>Blank (chamber 2) cO2 [µmol/ 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</si>
</sst>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00"/>
    <numFmt numFmtId="173" formatCode="0.0"/>
  </numFmts>
  <fonts count="12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Symbol"/>
      <family val="1"/>
    </font>
    <font>
      <vertAlign val="subscript"/>
      <sz val="10"/>
      <name val="Arial"/>
      <family val="2"/>
    </font>
    <font>
      <b/>
      <sz val="14"/>
      <name val="Arial"/>
      <family val="2"/>
    </font>
    <font>
      <b/>
      <vertAlign val="subscript"/>
      <sz val="14"/>
      <name val="Arial"/>
      <family val="2"/>
    </font>
    <font>
      <b/>
      <sz val="10"/>
      <name val="Symbol"/>
      <family val="1"/>
    </font>
    <font>
      <b/>
      <vertAlign val="subscript"/>
      <sz val="10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thin">
        <color auto="1"/>
      </right>
      <top style="medium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1" fillId="0" borderId="0" xfId="0" applyFont="1" applyFill="1" applyBorder="1"/>
    <xf numFmtId="14" fontId="1" fillId="0" borderId="0" xfId="0" applyNumberFormat="1" applyFont="1" applyFill="1" applyBorder="1"/>
    <xf numFmtId="0" fontId="3" fillId="0" borderId="0" xfId="0" applyFont="1" applyAlignment="1">
      <alignment horizontal="center" vertical="top" wrapText="1"/>
    </xf>
    <xf numFmtId="0" fontId="1" fillId="0" borderId="0" xfId="0" applyFont="1" applyBorder="1"/>
    <xf numFmtId="0" fontId="1" fillId="0" borderId="0" xfId="0" applyFont="1"/>
    <xf numFmtId="0" fontId="4" fillId="0" borderId="1" xfId="0" applyFont="1" applyBorder="1"/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3" xfId="0" applyFont="1" applyFill="1" applyBorder="1"/>
    <xf numFmtId="0" fontId="4" fillId="0" borderId="4" xfId="0" applyFont="1" applyFill="1" applyBorder="1"/>
    <xf numFmtId="0" fontId="1" fillId="2" borderId="5" xfId="0" applyFont="1" applyFill="1" applyBorder="1"/>
    <xf numFmtId="0" fontId="0" fillId="0" borderId="6" xfId="0" applyNumberFormat="1" applyBorder="1" applyAlignment="1">
      <alignment horizontal="center"/>
    </xf>
    <xf numFmtId="0" fontId="1" fillId="2" borderId="0" xfId="0" applyFont="1" applyFill="1" applyBorder="1"/>
    <xf numFmtId="0" fontId="1" fillId="2" borderId="7" xfId="0" applyFont="1" applyFill="1" applyBorder="1"/>
    <xf numFmtId="0" fontId="1" fillId="0" borderId="6" xfId="0" applyNumberFormat="1" applyFont="1" applyBorder="1" applyAlignment="1">
      <alignment horizontal="center"/>
    </xf>
    <xf numFmtId="0" fontId="1" fillId="2" borderId="8" xfId="0" applyFont="1" applyFill="1" applyBorder="1"/>
    <xf numFmtId="0" fontId="1" fillId="0" borderId="9" xfId="0" applyNumberFormat="1" applyFont="1" applyBorder="1" applyAlignment="1">
      <alignment horizontal="center"/>
    </xf>
    <xf numFmtId="0" fontId="1" fillId="2" borderId="10" xfId="0" applyFont="1" applyFill="1" applyBorder="1"/>
    <xf numFmtId="0" fontId="1" fillId="2" borderId="11" xfId="0" applyFont="1" applyFill="1" applyBorder="1"/>
    <xf numFmtId="0" fontId="7" fillId="3" borderId="1" xfId="0" applyFont="1" applyFill="1" applyBorder="1" applyAlignment="1">
      <alignment horizontal="centerContinuous"/>
    </xf>
    <xf numFmtId="0" fontId="7" fillId="3" borderId="3" xfId="0" applyFont="1" applyFill="1" applyBorder="1" applyAlignment="1">
      <alignment horizontal="centerContinuous"/>
    </xf>
    <xf numFmtId="0" fontId="1" fillId="3" borderId="4" xfId="0" applyFont="1" applyFill="1" applyBorder="1"/>
    <xf numFmtId="0" fontId="7" fillId="3" borderId="5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1" fillId="3" borderId="7" xfId="0" applyFont="1" applyFill="1" applyBorder="1"/>
    <xf numFmtId="0" fontId="7" fillId="3" borderId="5" xfId="0" applyFont="1" applyFill="1" applyBorder="1" applyAlignment="1">
      <alignment horizontal="right"/>
    </xf>
    <xf numFmtId="172" fontId="7" fillId="3" borderId="0" xfId="0" applyNumberFormat="1" applyFont="1" applyFill="1" applyBorder="1"/>
    <xf numFmtId="0" fontId="7" fillId="3" borderId="0" xfId="0" applyFont="1" applyFill="1" applyBorder="1"/>
    <xf numFmtId="0" fontId="1" fillId="3" borderId="0" xfId="0" applyFont="1" applyFill="1" applyBorder="1"/>
    <xf numFmtId="2" fontId="7" fillId="3" borderId="0" xfId="0" applyNumberFormat="1" applyFont="1" applyFill="1" applyBorder="1"/>
    <xf numFmtId="0" fontId="7" fillId="3" borderId="8" xfId="0" applyFont="1" applyFill="1" applyBorder="1" applyAlignment="1">
      <alignment horizontal="right"/>
    </xf>
    <xf numFmtId="2" fontId="7" fillId="3" borderId="10" xfId="0" applyNumberFormat="1" applyFont="1" applyFill="1" applyBorder="1"/>
    <xf numFmtId="0" fontId="7" fillId="3" borderId="10" xfId="0" applyFont="1" applyFill="1" applyBorder="1"/>
    <xf numFmtId="0" fontId="1" fillId="3" borderId="10" xfId="0" applyFont="1" applyFill="1" applyBorder="1"/>
    <xf numFmtId="0" fontId="1" fillId="3" borderId="11" xfId="0" applyFont="1" applyFill="1" applyBorder="1"/>
    <xf numFmtId="0" fontId="7" fillId="0" borderId="0" xfId="0" applyFont="1" applyFill="1" applyBorder="1"/>
    <xf numFmtId="2" fontId="7" fillId="0" borderId="0" xfId="0" applyNumberFormat="1" applyFont="1" applyFill="1" applyBorder="1"/>
    <xf numFmtId="0" fontId="1" fillId="0" borderId="0" xfId="0" applyFont="1" applyFill="1"/>
    <xf numFmtId="0" fontId="4" fillId="4" borderId="1" xfId="0" applyFont="1" applyFill="1" applyBorder="1"/>
    <xf numFmtId="0" fontId="4" fillId="4" borderId="3" xfId="0" applyFont="1" applyFill="1" applyBorder="1"/>
    <xf numFmtId="0" fontId="1" fillId="4" borderId="4" xfId="0" applyFont="1" applyFill="1" applyBorder="1"/>
    <xf numFmtId="0" fontId="4" fillId="4" borderId="5" xfId="0" applyFont="1" applyFill="1" applyBorder="1"/>
    <xf numFmtId="0" fontId="1" fillId="4" borderId="0" xfId="0" applyFont="1" applyFill="1" applyBorder="1"/>
    <xf numFmtId="0" fontId="4" fillId="4" borderId="0" xfId="0" applyFont="1" applyFill="1" applyBorder="1"/>
    <xf numFmtId="0" fontId="1" fillId="4" borderId="7" xfId="0" applyFont="1" applyFill="1" applyBorder="1"/>
    <xf numFmtId="0" fontId="9" fillId="4" borderId="5" xfId="0" applyFont="1" applyFill="1" applyBorder="1"/>
    <xf numFmtId="0" fontId="1" fillId="4" borderId="0" xfId="0" applyFont="1" applyFill="1" applyBorder="1" applyProtection="1"/>
    <xf numFmtId="0" fontId="0" fillId="4" borderId="0" xfId="0" applyFill="1" applyBorder="1"/>
    <xf numFmtId="0" fontId="11" fillId="4" borderId="5" xfId="0" applyFont="1" applyFill="1" applyBorder="1"/>
    <xf numFmtId="0" fontId="0" fillId="4" borderId="7" xfId="0" applyFill="1" applyBorder="1"/>
    <xf numFmtId="0" fontId="0" fillId="4" borderId="0" xfId="0" applyNumberFormat="1" applyFill="1" applyBorder="1"/>
    <xf numFmtId="0" fontId="0" fillId="4" borderId="10" xfId="0" applyFill="1" applyBorder="1"/>
    <xf numFmtId="173" fontId="0" fillId="0" borderId="0" xfId="0" applyNumberFormat="1"/>
    <xf numFmtId="0" fontId="0" fillId="0" borderId="0" xfId="0" applyAlignment="1">
      <alignment wrapText="1"/>
    </xf>
    <xf numFmtId="173" fontId="3" fillId="0" borderId="0" xfId="0" applyNumberFormat="1" applyFont="1" applyAlignment="1">
      <alignment horizontal="center" vertical="top" wrapText="1"/>
    </xf>
    <xf numFmtId="0" fontId="3" fillId="0" borderId="0" xfId="0" applyFont="1"/>
    <xf numFmtId="0" fontId="4" fillId="5" borderId="1" xfId="0" applyFont="1" applyFill="1" applyBorder="1"/>
    <xf numFmtId="0" fontId="4" fillId="5" borderId="12" xfId="0" applyFont="1" applyFill="1" applyBorder="1"/>
    <xf numFmtId="173" fontId="4" fillId="5" borderId="13" xfId="0" applyNumberFormat="1" applyFont="1" applyFill="1" applyBorder="1"/>
    <xf numFmtId="0" fontId="4" fillId="5" borderId="4" xfId="0" applyFont="1" applyFill="1" applyBorder="1"/>
    <xf numFmtId="0" fontId="4" fillId="0" borderId="0" xfId="0" applyFont="1"/>
    <xf numFmtId="173" fontId="4" fillId="0" borderId="0" xfId="0" applyNumberFormat="1" applyFont="1"/>
    <xf numFmtId="0" fontId="4" fillId="5" borderId="5" xfId="0" applyFont="1" applyFill="1" applyBorder="1"/>
    <xf numFmtId="0" fontId="4" fillId="5" borderId="14" xfId="0" applyFont="1" applyFill="1" applyBorder="1"/>
    <xf numFmtId="173" fontId="4" fillId="5" borderId="15" xfId="0" applyNumberFormat="1" applyFont="1" applyFill="1" applyBorder="1"/>
    <xf numFmtId="0" fontId="4" fillId="5" borderId="0" xfId="0" applyFont="1" applyFill="1" applyBorder="1"/>
    <xf numFmtId="0" fontId="4" fillId="5" borderId="7" xfId="0" applyFont="1" applyFill="1" applyBorder="1"/>
    <xf numFmtId="0" fontId="4" fillId="5" borderId="8" xfId="0" applyFont="1" applyFill="1" applyBorder="1"/>
    <xf numFmtId="0" fontId="4" fillId="5" borderId="16" xfId="0" applyNumberFormat="1" applyFont="1" applyFill="1" applyBorder="1" applyAlignment="1">
      <alignment horizontal="right"/>
    </xf>
    <xf numFmtId="0" fontId="4" fillId="5" borderId="17" xfId="0" applyFont="1" applyFill="1" applyBorder="1"/>
    <xf numFmtId="173" fontId="4" fillId="5" borderId="18" xfId="0" applyNumberFormat="1" applyFont="1" applyFill="1" applyBorder="1"/>
    <xf numFmtId="0" fontId="4" fillId="5" borderId="10" xfId="0" applyFont="1" applyFill="1" applyBorder="1"/>
    <xf numFmtId="0" fontId="4" fillId="5" borderId="11" xfId="0" applyFont="1" applyFill="1" applyBorder="1"/>
    <xf numFmtId="0" fontId="4" fillId="0" borderId="0" xfId="0" applyFont="1" applyFill="1" applyBorder="1"/>
    <xf numFmtId="0" fontId="4" fillId="0" borderId="0" xfId="0" applyNumberFormat="1" applyFont="1" applyFill="1" applyBorder="1" applyAlignment="1">
      <alignment horizontal="right"/>
    </xf>
    <xf numFmtId="173" fontId="4" fillId="0" borderId="0" xfId="0" applyNumberFormat="1" applyFont="1" applyFill="1" applyBorder="1"/>
    <xf numFmtId="0" fontId="4" fillId="0" borderId="0" xfId="0" applyFont="1" applyFill="1"/>
    <xf numFmtId="173" fontId="4" fillId="0" borderId="0" xfId="0" applyNumberFormat="1" applyFont="1" applyFill="1"/>
    <xf numFmtId="0" fontId="3" fillId="0" borderId="10" xfId="0" applyFont="1" applyFill="1" applyBorder="1"/>
    <xf numFmtId="0" fontId="1" fillId="4" borderId="3" xfId="0" applyFont="1" applyFill="1" applyBorder="1"/>
    <xf numFmtId="0" fontId="4" fillId="4" borderId="1" xfId="0" applyFont="1" applyFill="1" applyBorder="1" applyAlignment="1">
      <alignment horizontal="right"/>
    </xf>
    <xf numFmtId="173" fontId="1" fillId="4" borderId="3" xfId="0" applyNumberFormat="1" applyFont="1" applyFill="1" applyBorder="1" applyProtection="1"/>
    <xf numFmtId="0" fontId="11" fillId="4" borderId="1" xfId="0" applyFont="1" applyFill="1" applyBorder="1"/>
    <xf numFmtId="0" fontId="0" fillId="4" borderId="3" xfId="0" applyFill="1" applyBorder="1"/>
    <xf numFmtId="173" fontId="11" fillId="4" borderId="1" xfId="0" applyNumberFormat="1" applyFont="1" applyFill="1" applyBorder="1"/>
    <xf numFmtId="0" fontId="0" fillId="4" borderId="4" xfId="0" applyNumberFormat="1" applyFill="1" applyBorder="1"/>
    <xf numFmtId="0" fontId="4" fillId="4" borderId="5" xfId="0" applyFont="1" applyFill="1" applyBorder="1" applyAlignment="1">
      <alignment horizontal="right"/>
    </xf>
    <xf numFmtId="173" fontId="1" fillId="4" borderId="0" xfId="0" applyNumberFormat="1" applyFont="1" applyFill="1" applyBorder="1" applyProtection="1"/>
    <xf numFmtId="173" fontId="11" fillId="4" borderId="5" xfId="0" applyNumberFormat="1" applyFont="1" applyFill="1" applyBorder="1"/>
    <xf numFmtId="0" fontId="0" fillId="4" borderId="5" xfId="0" applyFill="1" applyBorder="1"/>
    <xf numFmtId="0" fontId="4" fillId="4" borderId="8" xfId="0" applyFont="1" applyFill="1" applyBorder="1"/>
    <xf numFmtId="0" fontId="1" fillId="4" borderId="10" xfId="0" applyFont="1" applyFill="1" applyBorder="1"/>
    <xf numFmtId="0" fontId="4" fillId="4" borderId="8" xfId="0" applyFont="1" applyFill="1" applyBorder="1" applyAlignment="1">
      <alignment horizontal="right"/>
    </xf>
    <xf numFmtId="173" fontId="1" fillId="4" borderId="10" xfId="0" applyNumberFormat="1" applyFont="1" applyFill="1" applyBorder="1" applyProtection="1"/>
    <xf numFmtId="0" fontId="0" fillId="4" borderId="8" xfId="0" applyFill="1" applyBorder="1"/>
    <xf numFmtId="0" fontId="4" fillId="0" borderId="0" xfId="0" applyFont="1" applyFill="1" applyBorder="1" applyAlignment="1">
      <alignment horizontal="right"/>
    </xf>
    <xf numFmtId="173" fontId="1" fillId="0" borderId="0" xfId="0" applyNumberFormat="1" applyFont="1" applyFill="1" applyBorder="1" applyProtection="1"/>
    <xf numFmtId="0" fontId="0" fillId="0" borderId="0" xfId="0" applyFill="1" applyBorder="1"/>
    <xf numFmtId="173" fontId="0" fillId="0" borderId="0" xfId="0" applyNumberFormat="1" applyFill="1" applyBorder="1"/>
    <xf numFmtId="0" fontId="0" fillId="0" borderId="0" xfId="0" applyFill="1"/>
    <xf numFmtId="0" fontId="4" fillId="0" borderId="5" xfId="0" applyFont="1" applyFill="1" applyBorder="1" applyAlignment="1">
      <alignment horizontal="right"/>
    </xf>
    <xf numFmtId="14" fontId="0" fillId="0" borderId="0" xfId="0" applyNumberFormat="1"/>
    <xf numFmtId="2" fontId="4" fillId="0" borderId="0" xfId="0" applyNumberFormat="1" applyFont="1" applyFill="1" applyBorder="1"/>
    <xf numFmtId="172" fontId="4" fillId="0" borderId="0" xfId="0" applyNumberFormat="1" applyFont="1" applyFill="1" applyBorder="1"/>
    <xf numFmtId="0" fontId="1" fillId="4" borderId="10" xfId="0" applyNumberFormat="1" applyFont="1" applyFill="1" applyBorder="1" applyAlignment="1">
      <alignment horizontal="center"/>
    </xf>
    <xf numFmtId="0" fontId="1" fillId="4" borderId="11" xfId="0" applyFont="1" applyFill="1" applyBorder="1"/>
    <xf numFmtId="173" fontId="4" fillId="5" borderId="0" xfId="0" applyNumberFormat="1" applyFont="1" applyFill="1" applyBorder="1"/>
    <xf numFmtId="173" fontId="1" fillId="4" borderId="8" xfId="0" applyNumberFormat="1" applyFont="1" applyFill="1" applyBorder="1"/>
    <xf numFmtId="0" fontId="4" fillId="6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0" fillId="7" borderId="0" xfId="0" applyFill="1" applyAlignment="1">
      <alignment wrapText="1"/>
    </xf>
    <xf numFmtId="2" fontId="4" fillId="5" borderId="0" xfId="0" applyNumberFormat="1" applyFont="1" applyFill="1" applyBorder="1" applyAlignment="1">
      <alignment horizontal="right"/>
    </xf>
    <xf numFmtId="0" fontId="0" fillId="0" borderId="0" xfId="0" applyFill="1" applyAlignment="1">
      <alignment wrapText="1"/>
    </xf>
    <xf numFmtId="0" fontId="4" fillId="0" borderId="19" xfId="0" applyFont="1" applyFill="1" applyBorder="1" applyAlignment="1">
      <alignment wrapText="1"/>
    </xf>
    <xf numFmtId="0" fontId="4" fillId="0" borderId="20" xfId="0" applyFont="1" applyFill="1" applyBorder="1"/>
    <xf numFmtId="0" fontId="1" fillId="0" borderId="0" xfId="0" applyFont="1" applyFill="1" applyAlignment="1">
      <alignment wrapText="1"/>
    </xf>
    <xf numFmtId="0" fontId="4" fillId="0" borderId="21" xfId="0" applyFont="1" applyFill="1" applyBorder="1" applyAlignment="1">
      <alignment horizontal="left" wrapText="1"/>
    </xf>
    <xf numFmtId="0" fontId="4" fillId="0" borderId="19" xfId="0" applyFont="1" applyFill="1" applyBorder="1" applyAlignment="1">
      <alignment horizontal="left" wrapText="1"/>
    </xf>
    <xf numFmtId="0" fontId="4" fillId="0" borderId="20" xfId="0" applyFont="1" applyFill="1" applyBorder="1" applyAlignment="1">
      <alignment horizontal="left" wrapText="1"/>
    </xf>
    <xf numFmtId="0" fontId="0" fillId="0" borderId="22" xfId="0" applyFill="1" applyBorder="1" applyAlignment="1">
      <alignment wrapText="1"/>
    </xf>
    <xf numFmtId="0" fontId="0" fillId="0" borderId="23" xfId="0" applyFill="1" applyBorder="1" applyAlignment="1">
      <alignment horizontal="center" vertical="center" wrapText="1"/>
    </xf>
    <xf numFmtId="0" fontId="0" fillId="0" borderId="23" xfId="0" applyFill="1" applyBorder="1" applyAlignment="1">
      <alignment wrapText="1"/>
    </xf>
    <xf numFmtId="0" fontId="0" fillId="0" borderId="24" xfId="0" applyFill="1" applyBorder="1" applyAlignment="1">
      <alignment horizontal="center" vertical="center"/>
    </xf>
    <xf numFmtId="0" fontId="0" fillId="0" borderId="21" xfId="0" applyFill="1" applyBorder="1"/>
    <xf numFmtId="0" fontId="1" fillId="0" borderId="22" xfId="0" applyFont="1" applyFill="1" applyBorder="1"/>
    <xf numFmtId="172" fontId="1" fillId="0" borderId="23" xfId="0" applyNumberFormat="1" applyFont="1" applyFill="1" applyBorder="1"/>
    <xf numFmtId="0" fontId="1" fillId="0" borderId="24" xfId="0" applyFont="1" applyFill="1" applyBorder="1" applyAlignment="1">
      <alignment horizontal="right"/>
    </xf>
    <xf numFmtId="0" fontId="4" fillId="0" borderId="21" xfId="0" applyFont="1" applyFill="1" applyBorder="1" applyAlignment="1">
      <alignment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19" xfId="0" applyFont="1" applyFill="1" applyBorder="1" applyAlignment="1">
      <alignment wrapText="1"/>
    </xf>
    <xf numFmtId="0" fontId="4" fillId="0" borderId="20" xfId="0" applyFont="1" applyFill="1" applyBorder="1" applyAlignment="1">
      <alignment wrapText="1"/>
    </xf>
    <xf numFmtId="0" fontId="1" fillId="0" borderId="0" xfId="0" applyFont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523749843339"/>
          <c:y val="0.0918729500347664"/>
          <c:w val="0.554415340268204"/>
          <c:h val="0.7491179002834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90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0.0578127826291643"/>
                  <c:y val="-0.122180209353794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yVal>
            <c:numRef>
              <c:f>'Recalculate Fibox values'!$N$147:$N$213</c:f>
              <c:numCache>
                <c:formatCode>0.00</c:formatCode>
                <c:ptCount val="67"/>
                <c:pt idx="0">
                  <c:v>270.2809432164808</c:v>
                </c:pt>
                <c:pt idx="1">
                  <c:v>272.675472975892</c:v>
                </c:pt>
                <c:pt idx="2">
                  <c:v>272.4349198271451</c:v>
                </c:pt>
                <c:pt idx="3">
                  <c:v>273.1573166698326</c:v>
                </c:pt>
                <c:pt idx="4">
                  <c:v>275.5813693320764</c:v>
                </c:pt>
                <c:pt idx="5">
                  <c:v>276.022364567146</c:v>
                </c:pt>
                <c:pt idx="6">
                  <c:v>275.290715793194</c:v>
                </c:pt>
                <c:pt idx="7">
                  <c:v>273.5922621861544</c:v>
                </c:pt>
                <c:pt idx="8">
                  <c:v>277.001409031174</c:v>
                </c:pt>
                <c:pt idx="9">
                  <c:v>280.2112801666331</c:v>
                </c:pt>
                <c:pt idx="10">
                  <c:v>278.7244579920491</c:v>
                </c:pt>
                <c:pt idx="11">
                  <c:v>283.4645219825978</c:v>
                </c:pt>
                <c:pt idx="12">
                  <c:v>283.968919078259</c:v>
                </c:pt>
                <c:pt idx="13">
                  <c:v>284.4743637419573</c:v>
                </c:pt>
                <c:pt idx="14">
                  <c:v>283.7165897619979</c:v>
                </c:pt>
                <c:pt idx="15">
                  <c:v>284.7274798010624</c:v>
                </c:pt>
                <c:pt idx="16">
                  <c:v>288.5559769567635</c:v>
                </c:pt>
                <c:pt idx="17">
                  <c:v>287.0174005231542</c:v>
                </c:pt>
                <c:pt idx="18">
                  <c:v>286.939807880843</c:v>
                </c:pt>
                <c:pt idx="19">
                  <c:v>288.4800125972066</c:v>
                </c:pt>
                <c:pt idx="20">
                  <c:v>290.2891794479762</c:v>
                </c:pt>
                <c:pt idx="21">
                  <c:v>288.4800125972066</c:v>
                </c:pt>
                <c:pt idx="22">
                  <c:v>290.0299141809979</c:v>
                </c:pt>
                <c:pt idx="23">
                  <c:v>291.5895923317327</c:v>
                </c:pt>
                <c:pt idx="24">
                  <c:v>292.6348488858175</c:v>
                </c:pt>
                <c:pt idx="25">
                  <c:v>295.0028183758416</c:v>
                </c:pt>
                <c:pt idx="26">
                  <c:v>297.9276907754191</c:v>
                </c:pt>
                <c:pt idx="27">
                  <c:v>293.9476167953416</c:v>
                </c:pt>
                <c:pt idx="28">
                  <c:v>295.0028183758416</c:v>
                </c:pt>
                <c:pt idx="29">
                  <c:v>299.8067669123517</c:v>
                </c:pt>
                <c:pt idx="30">
                  <c:v>300.3462111115438</c:v>
                </c:pt>
                <c:pt idx="31">
                  <c:v>300.6163627229957</c:v>
                </c:pt>
                <c:pt idx="32">
                  <c:v>301.4285403358661</c:v>
                </c:pt>
                <c:pt idx="33">
                  <c:v>305.2531546679129</c:v>
                </c:pt>
                <c:pt idx="34">
                  <c:v>303.8806709767957</c:v>
                </c:pt>
                <c:pt idx="35">
                  <c:v>310.305602306263</c:v>
                </c:pt>
                <c:pt idx="36">
                  <c:v>309.745759734834</c:v>
                </c:pt>
                <c:pt idx="37">
                  <c:v>310.305602306263</c:v>
                </c:pt>
                <c:pt idx="38">
                  <c:v>308.9082379099515</c:v>
                </c:pt>
                <c:pt idx="39">
                  <c:v>313.7160303748618</c:v>
                </c:pt>
                <c:pt idx="40">
                  <c:v>317.7173826056458</c:v>
                </c:pt>
                <c:pt idx="41">
                  <c:v>316.2814076049998</c:v>
                </c:pt>
                <c:pt idx="42">
                  <c:v>311.7377956596939</c:v>
                </c:pt>
                <c:pt idx="43">
                  <c:v>317.429568739474</c:v>
                </c:pt>
                <c:pt idx="44">
                  <c:v>320.6126585486414</c:v>
                </c:pt>
                <c:pt idx="45">
                  <c:v>318.582687675994</c:v>
                </c:pt>
                <c:pt idx="46">
                  <c:v>320.3217223160755</c:v>
                </c:pt>
                <c:pt idx="47">
                  <c:v>321.7795541177983</c:v>
                </c:pt>
                <c:pt idx="48">
                  <c:v>325.0147032806605</c:v>
                </c:pt>
                <c:pt idx="49">
                  <c:v>326.7956764369625</c:v>
                </c:pt>
                <c:pt idx="50">
                  <c:v>324.1285597245026</c:v>
                </c:pt>
                <c:pt idx="51">
                  <c:v>326.4980403234982</c:v>
                </c:pt>
                <c:pt idx="52">
                  <c:v>325.8858908809638</c:v>
                </c:pt>
                <c:pt idx="53">
                  <c:v>326.4806115370356</c:v>
                </c:pt>
                <c:pt idx="54">
                  <c:v>327.0766287474724</c:v>
                </c:pt>
                <c:pt idx="55">
                  <c:v>330.3780617211759</c:v>
                </c:pt>
                <c:pt idx="56">
                  <c:v>329.7748484225574</c:v>
                </c:pt>
                <c:pt idx="57">
                  <c:v>333.1089137140322</c:v>
                </c:pt>
                <c:pt idx="58">
                  <c:v>332.4997298941873</c:v>
                </c:pt>
                <c:pt idx="59">
                  <c:v>335.8668407571995</c:v>
                </c:pt>
                <c:pt idx="60">
                  <c:v>337.7206698859285</c:v>
                </c:pt>
                <c:pt idx="61">
                  <c:v>337.4108477637695</c:v>
                </c:pt>
                <c:pt idx="62">
                  <c:v>336.4834247464607</c:v>
                </c:pt>
                <c:pt idx="63">
                  <c:v>337.4108477637695</c:v>
                </c:pt>
                <c:pt idx="64">
                  <c:v>338.6521863013333</c:v>
                </c:pt>
                <c:pt idx="65">
                  <c:v>338.3307629583742</c:v>
                </c:pt>
                <c:pt idx="66">
                  <c:v>339.2657832724973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7918696"/>
        <c:axId val="-2097870472"/>
      </c:scatterChart>
      <c:valAx>
        <c:axId val="-2097918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97870472"/>
        <c:crosses val="autoZero"/>
        <c:crossBetween val="midCat"/>
      </c:valAx>
      <c:valAx>
        <c:axId val="-20978704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9791869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3764584088776"/>
          <c:y val="0.384999295045236"/>
          <c:w val="0.229025070100507"/>
          <c:h val="0.1649996978765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/>
    <c:pageMargins b="0.984251969" l="0.787401575" r="0.787401575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330200</xdr:colOff>
      <xdr:row>23</xdr:row>
      <xdr:rowOff>139700</xdr:rowOff>
    </xdr:from>
    <xdr:to>
      <xdr:col>20</xdr:col>
      <xdr:colOff>355600</xdr:colOff>
      <xdr:row>40</xdr:row>
      <xdr:rowOff>88900</xdr:rowOff>
    </xdr:to>
    <xdr:graphicFrame macro="">
      <xdr:nvGraphicFramePr>
        <xdr:cNvPr id="103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workbookViewId="0">
      <selection activeCell="G11" sqref="G11"/>
    </sheetView>
  </sheetViews>
  <sheetFormatPr baseColWidth="10" defaultRowHeight="12" x14ac:dyDescent="0"/>
  <cols>
    <col min="1" max="1" width="18.1640625" customWidth="1"/>
    <col min="2" max="2" width="21.33203125" customWidth="1"/>
    <col min="5" max="5" width="21.33203125" customWidth="1"/>
  </cols>
  <sheetData>
    <row r="1" spans="1:5">
      <c r="A1" s="1" t="s">
        <v>265</v>
      </c>
      <c r="D1" s="2"/>
      <c r="E1" s="2">
        <v>39536</v>
      </c>
    </row>
    <row r="2" spans="1:5">
      <c r="A2" s="1" t="s">
        <v>193</v>
      </c>
      <c r="D2" s="2"/>
      <c r="E2" s="2"/>
    </row>
    <row r="3" spans="1:5" ht="45" customHeight="1">
      <c r="A3" s="130" t="s">
        <v>266</v>
      </c>
      <c r="B3" s="130"/>
      <c r="C3" s="130"/>
      <c r="D3" s="130"/>
      <c r="E3" s="131"/>
    </row>
    <row r="4" spans="1:5" ht="15">
      <c r="A4" s="129" t="s">
        <v>194</v>
      </c>
      <c r="B4" s="129"/>
      <c r="C4" s="129"/>
      <c r="D4" s="129"/>
      <c r="E4" s="4"/>
    </row>
    <row r="5" spans="1:5" ht="13" thickBot="1">
      <c r="E5" s="5"/>
    </row>
    <row r="6" spans="1:5">
      <c r="A6" s="6"/>
      <c r="B6" s="7" t="s">
        <v>195</v>
      </c>
      <c r="C6" s="8"/>
      <c r="D6" s="9"/>
      <c r="E6" s="10"/>
    </row>
    <row r="7" spans="1:5">
      <c r="A7" s="11" t="s">
        <v>196</v>
      </c>
      <c r="B7">
        <v>58.68</v>
      </c>
      <c r="C7" s="13" t="s">
        <v>197</v>
      </c>
      <c r="D7" s="13"/>
      <c r="E7" s="14"/>
    </row>
    <row r="8" spans="1:5">
      <c r="A8" s="11" t="s">
        <v>198</v>
      </c>
      <c r="B8">
        <v>30.19</v>
      </c>
      <c r="C8" s="13" t="s">
        <v>199</v>
      </c>
      <c r="D8" s="13"/>
      <c r="E8" s="14"/>
    </row>
    <row r="9" spans="1:5">
      <c r="A9" s="11" t="s">
        <v>200</v>
      </c>
      <c r="B9" s="12">
        <v>28.8</v>
      </c>
      <c r="C9" s="13" t="s">
        <v>201</v>
      </c>
      <c r="D9" s="13"/>
      <c r="E9" s="14"/>
    </row>
    <row r="10" spans="1:5">
      <c r="A10" s="11" t="s">
        <v>202</v>
      </c>
      <c r="B10">
        <v>18.399999999999999</v>
      </c>
      <c r="C10" s="13" t="s">
        <v>203</v>
      </c>
      <c r="D10" s="13"/>
      <c r="E10" s="14"/>
    </row>
    <row r="11" spans="1:5">
      <c r="A11" s="11" t="s">
        <v>204</v>
      </c>
      <c r="B11">
        <v>17</v>
      </c>
      <c r="C11" s="13" t="s">
        <v>205</v>
      </c>
      <c r="D11" s="13"/>
      <c r="E11" s="14"/>
    </row>
    <row r="12" spans="1:5">
      <c r="A12" s="11" t="s">
        <v>206</v>
      </c>
      <c r="B12" s="15">
        <v>17.100000000000001</v>
      </c>
      <c r="C12" s="13" t="s">
        <v>207</v>
      </c>
      <c r="D12" s="13"/>
      <c r="E12" s="14"/>
    </row>
    <row r="13" spans="1:5">
      <c r="A13" s="11" t="s">
        <v>208</v>
      </c>
      <c r="B13" s="15">
        <v>1013</v>
      </c>
      <c r="C13" s="13" t="s">
        <v>209</v>
      </c>
      <c r="D13" s="13"/>
      <c r="E13" s="14"/>
    </row>
    <row r="14" spans="1:5" ht="13" thickBot="1">
      <c r="A14" s="16" t="s">
        <v>261</v>
      </c>
      <c r="B14" s="17">
        <v>29.8</v>
      </c>
      <c r="C14" s="18" t="s">
        <v>261</v>
      </c>
      <c r="D14" s="18"/>
      <c r="E14" s="19"/>
    </row>
    <row r="15" spans="1:5" ht="13" thickBot="1">
      <c r="B15" s="4"/>
      <c r="C15" s="1"/>
      <c r="E15" s="1"/>
    </row>
    <row r="16" spans="1:5" ht="17">
      <c r="A16" s="20" t="s">
        <v>210</v>
      </c>
      <c r="B16" s="21"/>
      <c r="C16" s="21"/>
      <c r="D16" s="21"/>
      <c r="E16" s="22"/>
    </row>
    <row r="17" spans="1:5" ht="17">
      <c r="A17" s="23"/>
      <c r="B17" s="24"/>
      <c r="C17" s="24"/>
      <c r="D17" s="24"/>
      <c r="E17" s="25"/>
    </row>
    <row r="18" spans="1:5" ht="17">
      <c r="A18" s="26" t="s">
        <v>211</v>
      </c>
      <c r="B18" s="27">
        <f>(-B43+(SQRT((POWER(B43,2))-4*B42*B44)))/(2*B42)</f>
        <v>112.8341989526275</v>
      </c>
      <c r="C18" s="28" t="s">
        <v>212</v>
      </c>
      <c r="D18" s="29"/>
      <c r="E18" s="25"/>
    </row>
    <row r="19" spans="1:5" ht="19">
      <c r="A19" s="26" t="s">
        <v>213</v>
      </c>
      <c r="B19" s="27">
        <f>B18*20.9/100</f>
        <v>23.582347581099146</v>
      </c>
      <c r="C19" s="28" t="s">
        <v>212</v>
      </c>
      <c r="D19" s="29"/>
      <c r="E19" s="25"/>
    </row>
    <row r="20" spans="1:5" ht="19">
      <c r="A20" s="26" t="s">
        <v>214</v>
      </c>
      <c r="B20" s="30">
        <f>($B$13-EXP(52.57-6690.9/(273.15+$B$12)-4.681*LN(273.15+$B$12)))*$B$18/100*0.2095</f>
        <v>234.83892817651548</v>
      </c>
      <c r="C20" s="28" t="s">
        <v>215</v>
      </c>
      <c r="D20" s="29"/>
      <c r="E20" s="25"/>
    </row>
    <row r="21" spans="1:5" ht="19">
      <c r="A21" s="26" t="s">
        <v>216</v>
      </c>
      <c r="B21" s="30">
        <f>B20/1.33322</f>
        <v>176.14416838669948</v>
      </c>
      <c r="C21" s="28" t="s">
        <v>217</v>
      </c>
      <c r="D21" s="29"/>
      <c r="E21" s="25"/>
    </row>
    <row r="22" spans="1:5" ht="19">
      <c r="A22" s="26" t="s">
        <v>218</v>
      </c>
      <c r="B22" s="27">
        <f>(($B$13-EXP(52.57-6690.9/(273.15+$B$12)-4.681*LN(273.15+$B$12)))/1013)*$B$18/100*0.2095*((49-1.335*B12+0.02759*POWER(B12,2)-0.0003235*POWER(B12,3)+0.000001614*POWER(B12,4))-(B45*
((5.516*10^-1-1.759*10^-2*B12+2.253*10^-4*POWER(B12,2)-2.654*10^-7*POWER(B12,3)+5.362*10^-8*POWER(B12,4)))))*32/22.414</f>
        <v>9.0959677694599392</v>
      </c>
      <c r="C22" s="28" t="s">
        <v>219</v>
      </c>
      <c r="D22" s="28"/>
      <c r="E22" s="25"/>
    </row>
    <row r="23" spans="1:5" ht="19">
      <c r="A23" s="26" t="s">
        <v>220</v>
      </c>
      <c r="B23" s="27">
        <f>B22</f>
        <v>9.0959677694599392</v>
      </c>
      <c r="C23" s="28" t="s">
        <v>221</v>
      </c>
      <c r="D23" s="29"/>
      <c r="E23" s="25"/>
    </row>
    <row r="24" spans="1:5" ht="20" thickBot="1">
      <c r="A24" s="31" t="s">
        <v>222</v>
      </c>
      <c r="B24" s="32">
        <f>B22*31.25</f>
        <v>284.24899279562311</v>
      </c>
      <c r="C24" s="33" t="s">
        <v>223</v>
      </c>
      <c r="D24" s="34"/>
      <c r="E24" s="35"/>
    </row>
    <row r="25" spans="1:5" ht="18" thickBot="1">
      <c r="A25" s="36"/>
      <c r="B25" s="37"/>
      <c r="C25" s="36"/>
      <c r="D25" s="1"/>
      <c r="E25" s="38"/>
    </row>
    <row r="26" spans="1:5" ht="13" thickBot="1">
      <c r="A26" s="39" t="s">
        <v>224</v>
      </c>
      <c r="B26" s="40"/>
      <c r="C26" s="40"/>
      <c r="D26" s="40"/>
      <c r="E26" s="41"/>
    </row>
    <row r="27" spans="1:5">
      <c r="A27" s="42" t="s">
        <v>225</v>
      </c>
      <c r="B27" s="80">
        <v>0.80100000000000005</v>
      </c>
      <c r="C27" s="44"/>
      <c r="D27" s="44"/>
      <c r="E27" s="45"/>
    </row>
    <row r="28" spans="1:5">
      <c r="A28" s="46" t="s">
        <v>226</v>
      </c>
      <c r="B28" s="43">
        <v>-0.08</v>
      </c>
      <c r="C28" s="44"/>
      <c r="D28" s="44"/>
      <c r="E28" s="45"/>
    </row>
    <row r="29" spans="1:5">
      <c r="A29" s="46" t="s">
        <v>227</v>
      </c>
      <c r="B29" s="43">
        <v>3.8299999999999999E-4</v>
      </c>
      <c r="C29" s="44"/>
      <c r="D29" s="44"/>
      <c r="E29" s="45"/>
    </row>
    <row r="30" spans="1:5">
      <c r="A30" s="42" t="s">
        <v>228</v>
      </c>
      <c r="B30" s="43">
        <v>22.9</v>
      </c>
      <c r="C30" s="44"/>
      <c r="D30" s="44"/>
      <c r="E30" s="45"/>
    </row>
    <row r="31" spans="1:5">
      <c r="A31" s="42" t="s">
        <v>229</v>
      </c>
      <c r="B31" s="47">
        <f>TAN(((B7+B28*(B11-B10)))*PI()/180)</f>
        <v>1.6506760689087461</v>
      </c>
      <c r="C31" s="43"/>
      <c r="D31" s="43"/>
      <c r="E31" s="45"/>
    </row>
    <row r="32" spans="1:5">
      <c r="A32" s="42" t="s">
        <v>230</v>
      </c>
      <c r="B32" s="47">
        <f>TAN((B7+(B28*(B12-B10)))*PI()/180)</f>
        <v>1.6501561181172584</v>
      </c>
      <c r="C32" s="43"/>
      <c r="D32" s="43"/>
      <c r="E32" s="45"/>
    </row>
    <row r="33" spans="1:5">
      <c r="A33" s="42" t="s">
        <v>231</v>
      </c>
      <c r="B33" s="47">
        <f>TAN(B8*PI()/180)</f>
        <v>0.58178026772435032</v>
      </c>
      <c r="C33" s="43"/>
      <c r="D33" s="43"/>
      <c r="E33" s="45"/>
    </row>
    <row r="34" spans="1:5">
      <c r="A34" s="42" t="s">
        <v>232</v>
      </c>
      <c r="B34" s="47">
        <f>TAN(B9*PI()/180)</f>
        <v>0.54975465219277009</v>
      </c>
      <c r="C34" s="43"/>
      <c r="D34" s="43"/>
      <c r="E34" s="45"/>
    </row>
    <row r="35" spans="1:5">
      <c r="A35" s="42" t="s">
        <v>233</v>
      </c>
      <c r="B35" s="48">
        <f>(-B39+(SQRT(POWER(B39,2)-4*B38*B40)))/(2*B38)</f>
        <v>3.4605571345196699E-2</v>
      </c>
      <c r="C35" s="43"/>
      <c r="D35" s="43"/>
      <c r="E35" s="45"/>
    </row>
    <row r="36" spans="1:5">
      <c r="A36" s="42" t="s">
        <v>234</v>
      </c>
      <c r="B36" s="47">
        <f>B35+(B29*(B12-B11))</f>
        <v>3.4643871345196697E-2</v>
      </c>
      <c r="C36" s="43"/>
      <c r="D36" s="43"/>
      <c r="E36" s="45"/>
    </row>
    <row r="37" spans="1:5">
      <c r="A37" s="42"/>
      <c r="B37" s="47"/>
      <c r="C37" s="43"/>
      <c r="D37" s="43"/>
      <c r="E37" s="45"/>
    </row>
    <row r="38" spans="1:5">
      <c r="A38" s="49" t="s">
        <v>235</v>
      </c>
      <c r="B38" s="48">
        <f>B33/B31*1/B30*POWER(100,2)</f>
        <v>153.90816129349622</v>
      </c>
      <c r="C38" s="48"/>
      <c r="D38" s="48"/>
      <c r="E38" s="45"/>
    </row>
    <row r="39" spans="1:5">
      <c r="A39" s="49" t="s">
        <v>236</v>
      </c>
      <c r="B39" s="48">
        <f>B33/B31*100+B33/B31*1/B30*100-B27*1/B30*100-100+B27*100</f>
        <v>13.386233955259144</v>
      </c>
      <c r="C39" s="48"/>
      <c r="D39" s="48"/>
      <c r="E39" s="45"/>
    </row>
    <row r="40" spans="1:5">
      <c r="A40" s="49" t="s">
        <v>237</v>
      </c>
      <c r="B40" s="48">
        <f>B33/B31-1</f>
        <v>-0.6475503106378937</v>
      </c>
      <c r="C40" s="48"/>
      <c r="D40" s="48"/>
      <c r="E40" s="50"/>
    </row>
    <row r="41" spans="1:5">
      <c r="A41" s="49"/>
      <c r="B41" s="48"/>
      <c r="C41" s="48"/>
      <c r="D41" s="48"/>
      <c r="E41" s="50"/>
    </row>
    <row r="42" spans="1:5">
      <c r="A42" s="49" t="s">
        <v>238</v>
      </c>
      <c r="B42" s="51">
        <f>B34/B32*1/B30*POWER(B36,2)</f>
        <v>1.7460683136244579E-5</v>
      </c>
      <c r="C42" s="51"/>
      <c r="D42" s="48"/>
      <c r="E42" s="50"/>
    </row>
    <row r="43" spans="1:5">
      <c r="A43" s="49" t="s">
        <v>239</v>
      </c>
      <c r="B43" s="48">
        <f>B34/B32*B36+B34/B32*1/B30*B36-B27*1/B30*B36-B36+B27*B36</f>
        <v>3.9398091654289195E-3</v>
      </c>
      <c r="C43" s="48"/>
      <c r="D43" s="48"/>
      <c r="E43" s="50"/>
    </row>
    <row r="44" spans="1:5">
      <c r="A44" s="49" t="s">
        <v>240</v>
      </c>
      <c r="B44" s="48">
        <f>B34/B32-1</f>
        <v>-0.66684688426934335</v>
      </c>
      <c r="C44" s="48"/>
      <c r="D44" s="48"/>
      <c r="E44" s="50"/>
    </row>
    <row r="45" spans="1:5" ht="13" thickBot="1">
      <c r="A45" s="91" t="s">
        <v>262</v>
      </c>
      <c r="B45" s="105">
        <f>(B14-0.03)/1.805</f>
        <v>16.493074792243767</v>
      </c>
      <c r="C45" s="92"/>
      <c r="D45" s="92"/>
      <c r="E45" s="106"/>
    </row>
  </sheetData>
  <mergeCells count="2">
    <mergeCell ref="A4:D4"/>
    <mergeCell ref="A3:E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30"/>
  <sheetViews>
    <sheetView tabSelected="1" workbookViewId="0"/>
  </sheetViews>
  <sheetFormatPr baseColWidth="10" defaultRowHeight="12" x14ac:dyDescent="0"/>
  <cols>
    <col min="2" max="2" width="16" customWidth="1"/>
    <col min="4" max="4" width="19.1640625" customWidth="1"/>
    <col min="15" max="15" width="13.6640625" customWidth="1"/>
    <col min="17" max="17" width="15.5" customWidth="1"/>
    <col min="18" max="18" width="11.5" bestFit="1" customWidth="1"/>
  </cols>
  <sheetData>
    <row r="1" spans="1:18">
      <c r="A1" s="1" t="s">
        <v>265</v>
      </c>
      <c r="D1" s="2"/>
      <c r="E1" s="2">
        <v>39536</v>
      </c>
    </row>
    <row r="2" spans="1:18">
      <c r="A2" s="1" t="s">
        <v>193</v>
      </c>
      <c r="D2" s="2"/>
      <c r="E2" s="2"/>
    </row>
    <row r="3" spans="1:18" ht="18">
      <c r="A3" s="130" t="s">
        <v>266</v>
      </c>
      <c r="B3" s="130"/>
      <c r="C3" s="130"/>
      <c r="D3" s="130"/>
      <c r="E3" s="132"/>
      <c r="F3" s="132"/>
      <c r="G3" s="133"/>
      <c r="H3" s="133"/>
      <c r="I3" s="133"/>
      <c r="J3" s="133"/>
    </row>
    <row r="4" spans="1:18" ht="15">
      <c r="A4" s="129" t="s">
        <v>194</v>
      </c>
      <c r="B4" s="129"/>
      <c r="C4" s="129"/>
      <c r="D4" s="129"/>
      <c r="E4" s="133"/>
      <c r="F4" s="133"/>
      <c r="G4" s="133"/>
      <c r="H4" s="133"/>
      <c r="I4" s="133"/>
      <c r="J4" s="133"/>
    </row>
    <row r="5" spans="1:18" ht="15">
      <c r="A5" s="3"/>
      <c r="B5" s="3"/>
      <c r="C5" s="3"/>
      <c r="D5" s="55"/>
      <c r="E5" s="54"/>
      <c r="F5" s="54"/>
      <c r="I5" s="53"/>
    </row>
    <row r="6" spans="1:18" ht="16" thickBot="1">
      <c r="A6" s="56" t="s">
        <v>241</v>
      </c>
      <c r="D6" s="53"/>
      <c r="I6" s="53"/>
    </row>
    <row r="7" spans="1:18">
      <c r="A7" s="57" t="s">
        <v>242</v>
      </c>
      <c r="B7">
        <v>58.68</v>
      </c>
      <c r="C7" s="58" t="s">
        <v>243</v>
      </c>
      <c r="D7" s="59" t="s">
        <v>244</v>
      </c>
      <c r="E7">
        <v>18.399999999999999</v>
      </c>
      <c r="F7" s="60" t="s">
        <v>245</v>
      </c>
      <c r="G7" s="61"/>
      <c r="H7" s="61"/>
      <c r="I7" s="62"/>
      <c r="J7" s="61"/>
      <c r="K7" s="61"/>
      <c r="L7" s="61"/>
      <c r="M7" s="61"/>
    </row>
    <row r="8" spans="1:18">
      <c r="A8" s="63" t="s">
        <v>246</v>
      </c>
      <c r="B8">
        <v>30.19</v>
      </c>
      <c r="C8" s="64" t="s">
        <v>243</v>
      </c>
      <c r="D8" s="65" t="s">
        <v>247</v>
      </c>
      <c r="E8">
        <v>17</v>
      </c>
      <c r="F8" s="67" t="s">
        <v>245</v>
      </c>
      <c r="G8" s="61"/>
      <c r="H8" s="61"/>
      <c r="I8" s="62"/>
      <c r="J8" s="61"/>
      <c r="K8" s="61"/>
      <c r="L8" s="61"/>
      <c r="M8" s="61"/>
    </row>
    <row r="9" spans="1:18" ht="13" thickBot="1">
      <c r="A9" s="68" t="s">
        <v>248</v>
      </c>
      <c r="B9" s="69">
        <v>1020</v>
      </c>
      <c r="C9" s="70" t="s">
        <v>249</v>
      </c>
      <c r="D9" s="71"/>
      <c r="E9" s="72"/>
      <c r="F9" s="73"/>
      <c r="G9" s="61"/>
      <c r="H9" s="61"/>
      <c r="I9" s="62"/>
      <c r="J9" s="61"/>
      <c r="K9" s="61"/>
      <c r="L9" s="61"/>
      <c r="M9" s="61"/>
      <c r="N9" s="61"/>
    </row>
    <row r="10" spans="1:18">
      <c r="A10" s="66" t="s">
        <v>261</v>
      </c>
      <c r="B10" s="112">
        <v>29.8</v>
      </c>
      <c r="C10" s="66" t="s">
        <v>263</v>
      </c>
      <c r="D10" s="107"/>
      <c r="E10" s="66"/>
      <c r="F10" s="66"/>
      <c r="G10" s="61"/>
      <c r="H10" s="61"/>
      <c r="I10" s="62"/>
      <c r="J10" s="61"/>
      <c r="K10" s="61"/>
      <c r="L10" s="61"/>
      <c r="M10" s="61"/>
      <c r="N10" s="61"/>
    </row>
    <row r="11" spans="1:18">
      <c r="A11" s="74"/>
      <c r="B11" s="75"/>
      <c r="C11" s="74"/>
      <c r="D11" s="76"/>
      <c r="E11" s="74"/>
      <c r="F11" s="74"/>
      <c r="G11" s="77"/>
      <c r="H11" s="77"/>
      <c r="I11" s="78"/>
      <c r="J11" s="77"/>
      <c r="K11" s="77"/>
      <c r="L11" s="77"/>
      <c r="M11" s="77"/>
      <c r="N11" s="77"/>
    </row>
    <row r="12" spans="1:18" ht="16" thickBot="1">
      <c r="A12" s="79" t="s">
        <v>224</v>
      </c>
      <c r="D12" s="53"/>
      <c r="I12" s="53"/>
    </row>
    <row r="13" spans="1:18">
      <c r="A13" s="39" t="s">
        <v>225</v>
      </c>
      <c r="B13" s="80">
        <v>0.80100000000000005</v>
      </c>
      <c r="C13" s="81" t="s">
        <v>229</v>
      </c>
      <c r="D13" s="82">
        <f>TAN((($B$7+$B$14*($E$8-$E$7)))*PI()/180)</f>
        <v>1.6506760689087461</v>
      </c>
      <c r="E13" s="83" t="s">
        <v>235</v>
      </c>
      <c r="F13" s="84">
        <f>$D$15/$D$13*1/$B$16*POWER(100,2)</f>
        <v>153.90816129349622</v>
      </c>
      <c r="G13" s="39" t="s">
        <v>233</v>
      </c>
      <c r="H13" s="84">
        <f>(-$F$14+(SQRT(POWER($F$14,2)-4*$F$13*$F$15)))/(2*$F$13)</f>
        <v>3.4605571345196699E-2</v>
      </c>
      <c r="I13" s="85" t="s">
        <v>238</v>
      </c>
      <c r="J13" s="86">
        <f>$D$16/$D$14*1/$B$16*POWER($H$14,2)</f>
        <v>1.8204344629607936E-5</v>
      </c>
      <c r="O13" s="100"/>
      <c r="P13" s="100"/>
      <c r="Q13" s="100"/>
      <c r="R13" s="100"/>
    </row>
    <row r="14" spans="1:18">
      <c r="A14" s="46" t="s">
        <v>226</v>
      </c>
      <c r="B14" s="43">
        <v>-0.08</v>
      </c>
      <c r="C14" s="87" t="s">
        <v>230</v>
      </c>
      <c r="D14" s="88">
        <f>TAN(($B$7+($B$14*(G21-$E$7)))*PI()/180)</f>
        <v>1.6501561181172584</v>
      </c>
      <c r="E14" s="49" t="s">
        <v>236</v>
      </c>
      <c r="F14" s="48">
        <f>$D$15/$D$13*100+$D$15/$D$13*1/$B$16*100-$B$13*1/$B$16*100-100+$B$13*100</f>
        <v>13.386233955259144</v>
      </c>
      <c r="G14" s="42" t="s">
        <v>234</v>
      </c>
      <c r="H14" s="47">
        <f>$H$13+($B$15*(G21-$E$8))</f>
        <v>3.4643871345196697E-2</v>
      </c>
      <c r="I14" s="89" t="s">
        <v>239</v>
      </c>
      <c r="J14" s="50">
        <f>$D$16/$D$14*$H$14+$D$16/$D$14*1/$B$16*$H$14-$B$13*1/$B$16*$H$14-$H$14+$B$13*$H$14</f>
        <v>4.4528439101399371E-3</v>
      </c>
      <c r="O14" s="124"/>
      <c r="P14" s="134" t="s">
        <v>271</v>
      </c>
      <c r="Q14" s="135"/>
      <c r="R14" s="113"/>
    </row>
    <row r="15" spans="1:18" ht="36">
      <c r="A15" s="46" t="s">
        <v>227</v>
      </c>
      <c r="B15" s="43">
        <v>3.8299999999999999E-4</v>
      </c>
      <c r="C15" s="87" t="s">
        <v>231</v>
      </c>
      <c r="D15" s="88">
        <f>TAN($B$8*PI()/180)</f>
        <v>0.58178026772435032</v>
      </c>
      <c r="E15" s="49" t="s">
        <v>237</v>
      </c>
      <c r="F15" s="48">
        <f>$D$15/$D$13-1</f>
        <v>-0.6475503106378937</v>
      </c>
      <c r="G15" s="90"/>
      <c r="H15" s="48"/>
      <c r="I15" s="89" t="s">
        <v>240</v>
      </c>
      <c r="J15" s="50">
        <f>$D$16/$D$14-1</f>
        <v>-0.65265768321519713</v>
      </c>
      <c r="O15" s="128" t="s">
        <v>287</v>
      </c>
      <c r="P15" s="114" t="s">
        <v>270</v>
      </c>
      <c r="Q15" s="115" t="s">
        <v>286</v>
      </c>
      <c r="R15" s="113"/>
    </row>
    <row r="16" spans="1:18" ht="13" thickBot="1">
      <c r="A16" s="91" t="s">
        <v>228</v>
      </c>
      <c r="B16" s="43">
        <v>22.9</v>
      </c>
      <c r="C16" s="93" t="s">
        <v>232</v>
      </c>
      <c r="D16" s="94">
        <f>TAN(E21*PI()/180)</f>
        <v>0.57316904912346545</v>
      </c>
      <c r="E16" s="95"/>
      <c r="F16" s="52"/>
      <c r="G16" s="95"/>
      <c r="H16" s="52"/>
      <c r="I16" s="108" t="s">
        <v>262</v>
      </c>
      <c r="J16" s="106">
        <f>(B10-0.03)/1.805</f>
        <v>16.493074792243767</v>
      </c>
      <c r="O16" s="125">
        <v>-0.18254003940000033</v>
      </c>
      <c r="P16" s="126">
        <v>2.6069700000000012E-2</v>
      </c>
      <c r="Q16" s="127">
        <v>8.1799999999999998E-2</v>
      </c>
      <c r="R16" s="113"/>
    </row>
    <row r="17" spans="1:19">
      <c r="A17" s="74"/>
      <c r="B17" s="1"/>
      <c r="C17" s="96"/>
      <c r="D17" s="97"/>
      <c r="E17" s="98"/>
      <c r="F17" s="98"/>
      <c r="G17" s="98"/>
      <c r="H17" s="98"/>
      <c r="I17" s="99"/>
      <c r="J17" s="98"/>
      <c r="K17" s="100"/>
      <c r="L17" s="100"/>
      <c r="M17" s="100"/>
      <c r="N17" s="100"/>
      <c r="O17" s="100"/>
      <c r="P17" s="113"/>
      <c r="Q17" s="113"/>
      <c r="R17" s="113"/>
      <c r="S17" s="100"/>
    </row>
    <row r="18" spans="1:19">
      <c r="A18" s="74" t="s">
        <v>267</v>
      </c>
      <c r="B18" s="1"/>
      <c r="C18" s="96"/>
      <c r="D18" s="97"/>
      <c r="E18" s="98"/>
      <c r="F18" s="98"/>
      <c r="G18" s="98"/>
      <c r="H18" s="98"/>
      <c r="I18" s="76" t="s">
        <v>264</v>
      </c>
      <c r="J18" s="98"/>
      <c r="K18" s="100"/>
      <c r="L18" s="100"/>
      <c r="M18" s="100"/>
      <c r="N18" s="100"/>
      <c r="O18" s="100"/>
      <c r="P18" s="113"/>
      <c r="Q18" s="113"/>
      <c r="R18" s="113"/>
      <c r="S18" s="100"/>
    </row>
    <row r="19" spans="1:19">
      <c r="D19" s="53"/>
      <c r="I19" s="53"/>
      <c r="O19" s="100"/>
      <c r="P19" s="113"/>
      <c r="Q19" s="116"/>
      <c r="R19" s="113"/>
      <c r="S19" s="100"/>
    </row>
    <row r="20" spans="1:19" ht="24">
      <c r="A20" s="61" t="s">
        <v>250</v>
      </c>
      <c r="B20" s="61" t="s">
        <v>251</v>
      </c>
      <c r="C20" s="61" t="s">
        <v>252</v>
      </c>
      <c r="D20" s="62" t="s">
        <v>253</v>
      </c>
      <c r="E20" s="61" t="s">
        <v>268</v>
      </c>
      <c r="F20" s="61" t="s">
        <v>254</v>
      </c>
      <c r="G20" s="61" t="s">
        <v>269</v>
      </c>
      <c r="I20" s="78" t="s">
        <v>255</v>
      </c>
      <c r="J20" s="77" t="s">
        <v>256</v>
      </c>
      <c r="K20" s="77" t="s">
        <v>257</v>
      </c>
      <c r="L20" s="77" t="s">
        <v>258</v>
      </c>
      <c r="M20" s="101" t="s">
        <v>259</v>
      </c>
      <c r="N20" s="96" t="s">
        <v>260</v>
      </c>
      <c r="O20" s="100"/>
      <c r="P20" s="117" t="s">
        <v>285</v>
      </c>
      <c r="Q20" s="118" t="s">
        <v>279</v>
      </c>
      <c r="R20" s="118" t="s">
        <v>280</v>
      </c>
      <c r="S20" s="119" t="s">
        <v>281</v>
      </c>
    </row>
    <row r="21" spans="1:19">
      <c r="A21" s="102">
        <v>40387</v>
      </c>
      <c r="B21" t="s">
        <v>0</v>
      </c>
      <c r="C21">
        <v>0</v>
      </c>
      <c r="D21">
        <v>311.733</v>
      </c>
      <c r="E21">
        <v>29.82</v>
      </c>
      <c r="F21">
        <v>3528</v>
      </c>
      <c r="G21">
        <v>17.100000000000001</v>
      </c>
      <c r="I21" s="103">
        <f t="shared" ref="I21:I42" si="0">(-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+(SQRT((POWER(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,2))-4*((TAN(E21*PI()/180))/(TAN(($B$7+($B$14*(G21-$E$7)))*PI()/180))*1/$B$16*POWER(($H$13+($B$15*(G21-$E$8))),2))*((TAN(E21*PI()/180))/(TAN(($B$7+($B$14*(G21-$E$7)))*PI()/180))-1))))/(2*((TAN(E21*PI()/180))/(TAN(($B$7+($B$14*(G21-$E$7)))*PI()/180))*1/$B$16*POWER(($H$13+($B$15*(G21-$E$8))),2)))</f>
        <v>103.10784629437444</v>
      </c>
      <c r="J21" s="104">
        <f t="shared" ref="J21:J84" si="1">I21*20.9/100</f>
        <v>21.549539875524257</v>
      </c>
      <c r="K21" s="76">
        <f>($B$9-EXP(52.57-6690.9/(273.15+G21)-4.681*LN(273.15+G21)))*I21/100*0.2095</f>
        <v>216.10779608287487</v>
      </c>
      <c r="L21" s="76">
        <f t="shared" ref="L21:L84" si="2">K21/1.33322</f>
        <v>162.09462510529011</v>
      </c>
      <c r="M21" s="103">
        <f>(($B$9-EXP(52.57-6690.9/(273.15+G21)-4.681*LN(273.15+G21)))/1013)*I21/100*0.2095*((49-1.335*G21+0.02759*POWER(G21,2)-0.0003235*POWER(G21,3)+0.000001614*POWER(G21,4))
-($J$16*(5.516*10^-1-1.759*10^-2*G21+2.253*10^-4*POWER(G21,2)-2.654*10^-7*POWER(G21,3)+5.363*10^-8*POWER(G21,4))))*32/22.414</f>
        <v>8.3704543982352835</v>
      </c>
      <c r="N21" s="103">
        <f t="shared" ref="N21:N84" si="3">M21*31.25</f>
        <v>261.57669994485263</v>
      </c>
      <c r="O21" s="100"/>
      <c r="P21" s="120">
        <f>Q46</f>
        <v>66.312000000000012</v>
      </c>
      <c r="Q21" s="121">
        <f>P21*(6)</f>
        <v>397.87200000000007</v>
      </c>
      <c r="R21" s="122">
        <f>(Q21/1000)*(P16*1000)-O16</f>
        <v>10.554943717800008</v>
      </c>
      <c r="S21" s="123">
        <f>R21/Q16</f>
        <v>129.03354178239618</v>
      </c>
    </row>
    <row r="22" spans="1:19">
      <c r="A22" s="102">
        <v>40387</v>
      </c>
      <c r="B22" t="s">
        <v>1</v>
      </c>
      <c r="C22">
        <v>0.20100000000000001</v>
      </c>
      <c r="D22">
        <v>310.36799999999999</v>
      </c>
      <c r="E22">
        <v>29.87</v>
      </c>
      <c r="F22">
        <v>3521</v>
      </c>
      <c r="G22">
        <v>17.100000000000001</v>
      </c>
      <c r="I22" s="103">
        <f t="shared" si="0"/>
        <v>102.65652513656048</v>
      </c>
      <c r="J22" s="104">
        <f t="shared" si="1"/>
        <v>21.455213753541138</v>
      </c>
      <c r="K22" s="76">
        <f t="shared" ref="K22:K36" si="4">($B$9-EXP(52.57-6690.9/(273.15+G22)-4.681*LN(273.15+G22)))*I22/100*0.2095</f>
        <v>215.16185429235111</v>
      </c>
      <c r="L22" s="76">
        <f t="shared" si="2"/>
        <v>161.38510845348188</v>
      </c>
      <c r="M22" s="103">
        <f t="shared" ref="M22:M36" si="5">(($B$9-EXP(52.57-6690.9/(273.15+G22)-4.681*LN(273.15+G22)))/1013)*I22/100*0.2095*((49-1.335*G22+0.02759*POWER(G22,2)-0.0003235*POWER(G22,3)+0.000001614*POWER(G22,4))
-($J$16*(5.516*10^-1-1.759*10^-2*G22+2.253*10^-4*POWER(G22,2)-2.654*10^-7*POWER(G22,3)+5.363*10^-8*POWER(G22,4))))*32/22.414</f>
        <v>8.3338154487643106</v>
      </c>
      <c r="N22" s="103">
        <f t="shared" si="3"/>
        <v>260.43173277388473</v>
      </c>
      <c r="P22" s="54"/>
      <c r="Q22" s="54"/>
    </row>
    <row r="23" spans="1:19">
      <c r="A23" s="102">
        <v>40387</v>
      </c>
      <c r="B23" t="s">
        <v>2</v>
      </c>
      <c r="C23">
        <v>0.36799999999999999</v>
      </c>
      <c r="D23">
        <v>312.83</v>
      </c>
      <c r="E23">
        <v>29.78</v>
      </c>
      <c r="F23">
        <v>3517</v>
      </c>
      <c r="G23">
        <v>17.100000000000001</v>
      </c>
      <c r="I23" s="103">
        <f t="shared" si="0"/>
        <v>103.47054223796923</v>
      </c>
      <c r="J23" s="104">
        <f t="shared" si="1"/>
        <v>21.625343327735568</v>
      </c>
      <c r="K23" s="76">
        <f t="shared" si="4"/>
        <v>216.86798479629911</v>
      </c>
      <c r="L23" s="76">
        <f t="shared" si="2"/>
        <v>162.66481510650837</v>
      </c>
      <c r="M23" s="103">
        <f t="shared" si="5"/>
        <v>8.399898615774438</v>
      </c>
      <c r="N23" s="103">
        <f t="shared" si="3"/>
        <v>262.4968317429512</v>
      </c>
      <c r="P23" s="136" t="s">
        <v>277</v>
      </c>
      <c r="Q23" s="131"/>
      <c r="R23" s="131"/>
      <c r="S23" s="131"/>
    </row>
    <row r="24" spans="1:19">
      <c r="A24" s="102">
        <v>40387</v>
      </c>
      <c r="B24" t="s">
        <v>3</v>
      </c>
      <c r="C24">
        <v>0.53500000000000003</v>
      </c>
      <c r="D24">
        <v>313.37900000000002</v>
      </c>
      <c r="E24">
        <v>29.76</v>
      </c>
      <c r="F24">
        <v>3519</v>
      </c>
      <c r="G24">
        <v>17.100000000000001</v>
      </c>
      <c r="I24" s="103">
        <f t="shared" si="0"/>
        <v>103.65243922483867</v>
      </c>
      <c r="J24" s="104">
        <f t="shared" si="1"/>
        <v>21.66335979799128</v>
      </c>
      <c r="K24" s="76">
        <f t="shared" si="4"/>
        <v>217.24922985532442</v>
      </c>
      <c r="L24" s="76">
        <f t="shared" si="2"/>
        <v>162.95077320721592</v>
      </c>
      <c r="M24" s="103">
        <f t="shared" si="5"/>
        <v>8.4146652944365066</v>
      </c>
      <c r="N24" s="103">
        <f t="shared" si="3"/>
        <v>262.95829045114084</v>
      </c>
      <c r="P24" s="54"/>
      <c r="Q24" s="54"/>
      <c r="R24" s="54"/>
    </row>
    <row r="25" spans="1:19">
      <c r="A25" s="102">
        <v>40387</v>
      </c>
      <c r="B25" t="s">
        <v>4</v>
      </c>
      <c r="C25">
        <v>0.70199999999999996</v>
      </c>
      <c r="D25">
        <v>310.69499999999999</v>
      </c>
      <c r="E25">
        <v>29.77</v>
      </c>
      <c r="F25">
        <v>3523</v>
      </c>
      <c r="G25">
        <v>17.3</v>
      </c>
      <c r="I25" s="103">
        <f t="shared" si="0"/>
        <v>103.1918901973844</v>
      </c>
      <c r="J25" s="104">
        <f t="shared" si="1"/>
        <v>21.567105051253339</v>
      </c>
      <c r="K25" s="76">
        <f t="shared" si="4"/>
        <v>216.23014239032355</v>
      </c>
      <c r="L25" s="76">
        <f t="shared" si="2"/>
        <v>162.18639263611672</v>
      </c>
      <c r="M25" s="103">
        <f t="shared" si="5"/>
        <v>8.3452062270515768</v>
      </c>
      <c r="N25" s="103">
        <f t="shared" si="3"/>
        <v>260.78769459536176</v>
      </c>
      <c r="P25" s="54"/>
      <c r="Q25" s="54"/>
      <c r="R25" s="54"/>
    </row>
    <row r="26" spans="1:19">
      <c r="A26" s="102">
        <v>40387</v>
      </c>
      <c r="B26" t="s">
        <v>5</v>
      </c>
      <c r="C26">
        <v>0.86899999999999999</v>
      </c>
      <c r="D26">
        <v>312.33699999999999</v>
      </c>
      <c r="E26">
        <v>29.71</v>
      </c>
      <c r="F26">
        <v>3527</v>
      </c>
      <c r="G26">
        <v>17.3</v>
      </c>
      <c r="I26" s="103">
        <f t="shared" si="0"/>
        <v>103.73734679698268</v>
      </c>
      <c r="J26" s="104">
        <f t="shared" si="1"/>
        <v>21.681105480569375</v>
      </c>
      <c r="K26" s="76">
        <f t="shared" si="4"/>
        <v>217.37310195791437</v>
      </c>
      <c r="L26" s="76">
        <f t="shared" si="2"/>
        <v>163.04368518167621</v>
      </c>
      <c r="M26" s="103">
        <f t="shared" si="5"/>
        <v>8.389317714910236</v>
      </c>
      <c r="N26" s="103">
        <f t="shared" si="3"/>
        <v>262.16617859094487</v>
      </c>
      <c r="P26" s="54"/>
      <c r="Q26" s="54"/>
      <c r="R26" s="54"/>
    </row>
    <row r="27" spans="1:19">
      <c r="A27" s="102">
        <v>40387</v>
      </c>
      <c r="B27" t="s">
        <v>6</v>
      </c>
      <c r="C27">
        <v>1.036</v>
      </c>
      <c r="D27">
        <v>310.42200000000003</v>
      </c>
      <c r="E27">
        <v>29.78</v>
      </c>
      <c r="F27">
        <v>3522</v>
      </c>
      <c r="G27">
        <v>17.3</v>
      </c>
      <c r="I27" s="103">
        <f t="shared" si="0"/>
        <v>103.10130134032374</v>
      </c>
      <c r="J27" s="104">
        <f t="shared" si="1"/>
        <v>21.548171980127663</v>
      </c>
      <c r="K27" s="76">
        <f t="shared" si="4"/>
        <v>216.04032087020477</v>
      </c>
      <c r="L27" s="76">
        <f t="shared" si="2"/>
        <v>162.04401439387703</v>
      </c>
      <c r="M27" s="103">
        <f t="shared" si="5"/>
        <v>8.3378802376487471</v>
      </c>
      <c r="N27" s="103">
        <f t="shared" si="3"/>
        <v>260.55875742652336</v>
      </c>
      <c r="P27" s="54"/>
      <c r="Q27" s="54"/>
      <c r="R27" s="54"/>
    </row>
    <row r="28" spans="1:19">
      <c r="A28" s="102">
        <v>40387</v>
      </c>
      <c r="B28" t="s">
        <v>7</v>
      </c>
      <c r="C28">
        <v>1.2030000000000001</v>
      </c>
      <c r="D28">
        <v>308.791</v>
      </c>
      <c r="E28">
        <v>29.84</v>
      </c>
      <c r="F28">
        <v>3530</v>
      </c>
      <c r="G28">
        <v>17.3</v>
      </c>
      <c r="I28" s="103">
        <f t="shared" si="0"/>
        <v>102.55968056720107</v>
      </c>
      <c r="J28" s="104">
        <f t="shared" si="1"/>
        <v>21.434973238545023</v>
      </c>
      <c r="K28" s="76">
        <f t="shared" si="4"/>
        <v>214.90539896238954</v>
      </c>
      <c r="L28" s="76">
        <f t="shared" si="2"/>
        <v>161.19275060559363</v>
      </c>
      <c r="M28" s="103">
        <f t="shared" si="5"/>
        <v>8.2940789559790549</v>
      </c>
      <c r="N28" s="103">
        <f t="shared" si="3"/>
        <v>259.18996737434549</v>
      </c>
      <c r="P28" s="54"/>
      <c r="Q28" s="54"/>
      <c r="R28" s="54"/>
    </row>
    <row r="29" spans="1:19">
      <c r="A29" s="102">
        <v>40387</v>
      </c>
      <c r="B29" t="s">
        <v>8</v>
      </c>
      <c r="C29">
        <v>1.37</v>
      </c>
      <c r="D29">
        <v>311.24099999999999</v>
      </c>
      <c r="E29">
        <v>29.75</v>
      </c>
      <c r="F29">
        <v>3528</v>
      </c>
      <c r="G29">
        <v>17.3</v>
      </c>
      <c r="I29" s="103">
        <f t="shared" si="0"/>
        <v>103.37334220204644</v>
      </c>
      <c r="J29" s="104">
        <f t="shared" si="1"/>
        <v>21.605028520227705</v>
      </c>
      <c r="K29" s="76">
        <f t="shared" si="4"/>
        <v>216.61036018389277</v>
      </c>
      <c r="L29" s="76">
        <f t="shared" si="2"/>
        <v>162.47158022223846</v>
      </c>
      <c r="M29" s="103">
        <f t="shared" si="5"/>
        <v>8.3598803879407715</v>
      </c>
      <c r="N29" s="103">
        <f t="shared" si="3"/>
        <v>261.24626212314911</v>
      </c>
      <c r="P29" s="54"/>
      <c r="Q29" s="54"/>
      <c r="R29" s="54"/>
    </row>
    <row r="30" spans="1:19">
      <c r="A30" s="102">
        <v>40387</v>
      </c>
      <c r="B30" t="s">
        <v>9</v>
      </c>
      <c r="C30">
        <v>1.536</v>
      </c>
      <c r="D30">
        <v>309.06200000000001</v>
      </c>
      <c r="E30">
        <v>29.83</v>
      </c>
      <c r="F30">
        <v>3527</v>
      </c>
      <c r="G30">
        <v>17.3</v>
      </c>
      <c r="I30" s="103">
        <f t="shared" si="0"/>
        <v>102.6497236394876</v>
      </c>
      <c r="J30" s="104">
        <f t="shared" si="1"/>
        <v>21.453792240652906</v>
      </c>
      <c r="K30" s="76">
        <f t="shared" si="4"/>
        <v>215.09407683527795</v>
      </c>
      <c r="L30" s="76">
        <f t="shared" si="2"/>
        <v>161.3342710394968</v>
      </c>
      <c r="M30" s="103">
        <f t="shared" si="5"/>
        <v>8.3013608073543015</v>
      </c>
      <c r="N30" s="103">
        <f t="shared" si="3"/>
        <v>259.41752522982193</v>
      </c>
      <c r="P30" s="54"/>
      <c r="Q30" s="54"/>
      <c r="R30" s="54"/>
    </row>
    <row r="31" spans="1:19">
      <c r="A31" s="102">
        <v>40387</v>
      </c>
      <c r="B31" t="s">
        <v>10</v>
      </c>
      <c r="C31">
        <v>1.7030000000000001</v>
      </c>
      <c r="D31">
        <v>309.87700000000001</v>
      </c>
      <c r="E31">
        <v>29.8</v>
      </c>
      <c r="F31">
        <v>3526</v>
      </c>
      <c r="G31">
        <v>17.3</v>
      </c>
      <c r="I31" s="103">
        <f t="shared" si="0"/>
        <v>102.92039730751526</v>
      </c>
      <c r="J31" s="104">
        <f t="shared" si="1"/>
        <v>21.510363037270686</v>
      </c>
      <c r="K31" s="76">
        <f t="shared" si="4"/>
        <v>215.66125130671153</v>
      </c>
      <c r="L31" s="76">
        <f t="shared" si="2"/>
        <v>161.7596880535182</v>
      </c>
      <c r="M31" s="103">
        <f t="shared" si="5"/>
        <v>8.3232503916579006</v>
      </c>
      <c r="N31" s="103">
        <f t="shared" si="3"/>
        <v>260.1015747393094</v>
      </c>
      <c r="P31" s="54"/>
      <c r="Q31" s="54"/>
      <c r="R31" s="54"/>
    </row>
    <row r="32" spans="1:19">
      <c r="A32" s="102">
        <v>40387</v>
      </c>
      <c r="B32" t="s">
        <v>11</v>
      </c>
      <c r="C32">
        <v>1.87</v>
      </c>
      <c r="D32">
        <v>313.71300000000002</v>
      </c>
      <c r="E32">
        <v>29.66</v>
      </c>
      <c r="F32">
        <v>3527</v>
      </c>
      <c r="G32">
        <v>17.3</v>
      </c>
      <c r="I32" s="103">
        <f t="shared" si="0"/>
        <v>104.19442627209457</v>
      </c>
      <c r="J32" s="104">
        <f t="shared" si="1"/>
        <v>21.776635090867764</v>
      </c>
      <c r="K32" s="76">
        <f t="shared" si="4"/>
        <v>218.33087450959539</v>
      </c>
      <c r="L32" s="76">
        <f t="shared" si="2"/>
        <v>163.76207565862751</v>
      </c>
      <c r="M32" s="103">
        <f t="shared" si="5"/>
        <v>8.4262820778525676</v>
      </c>
      <c r="N32" s="103">
        <f t="shared" si="3"/>
        <v>263.32131493289273</v>
      </c>
      <c r="P32" s="54"/>
      <c r="Q32" s="54"/>
      <c r="R32" s="54"/>
    </row>
    <row r="33" spans="1:18">
      <c r="A33" s="102">
        <v>40387</v>
      </c>
      <c r="B33" t="s">
        <v>12</v>
      </c>
      <c r="C33">
        <v>2.0369999999999999</v>
      </c>
      <c r="D33">
        <v>309.87700000000001</v>
      </c>
      <c r="E33">
        <v>29.8</v>
      </c>
      <c r="F33">
        <v>3529</v>
      </c>
      <c r="G33">
        <v>17.3</v>
      </c>
      <c r="I33" s="103">
        <f t="shared" si="0"/>
        <v>102.92039730751526</v>
      </c>
      <c r="J33" s="104">
        <f t="shared" si="1"/>
        <v>21.510363037270686</v>
      </c>
      <c r="K33" s="76">
        <f t="shared" si="4"/>
        <v>215.66125130671153</v>
      </c>
      <c r="L33" s="76">
        <f t="shared" si="2"/>
        <v>161.7596880535182</v>
      </c>
      <c r="M33" s="103">
        <f t="shared" si="5"/>
        <v>8.3232503916579006</v>
      </c>
      <c r="N33" s="103">
        <f t="shared" si="3"/>
        <v>260.1015747393094</v>
      </c>
      <c r="P33" s="54"/>
      <c r="Q33" s="54"/>
      <c r="R33" s="54"/>
    </row>
    <row r="34" spans="1:18">
      <c r="A34" s="102">
        <v>40387</v>
      </c>
      <c r="B34" t="s">
        <v>13</v>
      </c>
      <c r="C34">
        <v>2.2040000000000002</v>
      </c>
      <c r="D34">
        <v>310.69499999999999</v>
      </c>
      <c r="E34">
        <v>29.77</v>
      </c>
      <c r="F34">
        <v>3536</v>
      </c>
      <c r="G34">
        <v>17.3</v>
      </c>
      <c r="I34" s="103">
        <f t="shared" si="0"/>
        <v>103.1918901973844</v>
      </c>
      <c r="J34" s="104">
        <f t="shared" si="1"/>
        <v>21.567105051253339</v>
      </c>
      <c r="K34" s="76">
        <f t="shared" si="4"/>
        <v>216.23014239032355</v>
      </c>
      <c r="L34" s="76">
        <f t="shared" si="2"/>
        <v>162.18639263611672</v>
      </c>
      <c r="M34" s="103">
        <f t="shared" si="5"/>
        <v>8.3452062270515768</v>
      </c>
      <c r="N34" s="103">
        <f t="shared" si="3"/>
        <v>260.78769459536176</v>
      </c>
      <c r="P34" s="54"/>
      <c r="Q34" s="54"/>
      <c r="R34" s="54"/>
    </row>
    <row r="35" spans="1:18">
      <c r="A35" s="102">
        <v>40387</v>
      </c>
      <c r="B35" t="s">
        <v>14</v>
      </c>
      <c r="C35">
        <v>2.371</v>
      </c>
      <c r="D35">
        <v>311.78899999999999</v>
      </c>
      <c r="E35">
        <v>29.73</v>
      </c>
      <c r="F35">
        <v>3540</v>
      </c>
      <c r="G35">
        <v>17.3</v>
      </c>
      <c r="I35" s="103">
        <f t="shared" si="0"/>
        <v>103.55516074191205</v>
      </c>
      <c r="J35" s="104">
        <f t="shared" si="1"/>
        <v>21.643028595059619</v>
      </c>
      <c r="K35" s="76">
        <f t="shared" si="4"/>
        <v>216.99134602191879</v>
      </c>
      <c r="L35" s="76">
        <f t="shared" si="2"/>
        <v>162.7573438906698</v>
      </c>
      <c r="M35" s="103">
        <f t="shared" si="5"/>
        <v>8.3745841908091752</v>
      </c>
      <c r="N35" s="103">
        <f t="shared" si="3"/>
        <v>261.70575596278672</v>
      </c>
      <c r="P35" s="54"/>
      <c r="Q35" s="54"/>
      <c r="R35" s="54"/>
    </row>
    <row r="36" spans="1:18">
      <c r="A36" s="102">
        <v>40387</v>
      </c>
      <c r="B36" t="s">
        <v>15</v>
      </c>
      <c r="C36">
        <v>2.5379999999999998</v>
      </c>
      <c r="D36">
        <v>308.791</v>
      </c>
      <c r="E36">
        <v>29.84</v>
      </c>
      <c r="F36">
        <v>3537</v>
      </c>
      <c r="G36">
        <v>17.3</v>
      </c>
      <c r="I36" s="103">
        <f t="shared" si="0"/>
        <v>102.55968056720107</v>
      </c>
      <c r="J36" s="104">
        <f t="shared" si="1"/>
        <v>21.434973238545023</v>
      </c>
      <c r="K36" s="76">
        <f t="shared" si="4"/>
        <v>214.90539896238954</v>
      </c>
      <c r="L36" s="76">
        <f t="shared" si="2"/>
        <v>161.19275060559363</v>
      </c>
      <c r="M36" s="103">
        <f t="shared" si="5"/>
        <v>8.2940789559790549</v>
      </c>
      <c r="N36" s="103">
        <f t="shared" si="3"/>
        <v>259.18996737434549</v>
      </c>
      <c r="P36" s="54"/>
      <c r="Q36" s="54"/>
      <c r="R36" s="54"/>
    </row>
    <row r="37" spans="1:18">
      <c r="A37" s="102">
        <v>40387</v>
      </c>
      <c r="B37" t="s">
        <v>16</v>
      </c>
      <c r="C37">
        <v>2.7050000000000001</v>
      </c>
      <c r="D37">
        <v>307.60300000000001</v>
      </c>
      <c r="E37">
        <v>29.84</v>
      </c>
      <c r="F37">
        <v>3541</v>
      </c>
      <c r="G37">
        <v>17.399999999999999</v>
      </c>
      <c r="I37" s="103">
        <f t="shared" si="0"/>
        <v>102.37668624709602</v>
      </c>
      <c r="J37" s="104">
        <f t="shared" si="1"/>
        <v>21.396727425643068</v>
      </c>
      <c r="K37" s="76">
        <f t="shared" ref="K37:K42" si="6">($B$9-EXP(52.57-6690.9/(273.15+G37)-4.681*LN(273.15+G37)))*I37/100*0.2095</f>
        <v>214.49503678308176</v>
      </c>
      <c r="L37" s="76">
        <f t="shared" si="2"/>
        <v>160.88495280830003</v>
      </c>
      <c r="M37" s="103">
        <f t="shared" ref="M37:M42" si="7">(($B$9-EXP(52.57-6690.9/(273.15+G37)-4.681*LN(273.15+G37)))/1013)*I37/100*0.2095*((49-1.335*G37+0.02759*POWER(G37,2)-0.0003235*POWER(G37,3)+0.000001614*POWER(G37,4))
-($J$16*(5.516*10^-1-1.759*10^-2*G37+2.253*10^-4*POWER(G37,2)-2.654*10^-7*POWER(G37,3)+5.363*10^-8*POWER(G37,4))))*32/22.414</f>
        <v>8.2634466543926859</v>
      </c>
      <c r="N37" s="103">
        <f t="shared" si="3"/>
        <v>258.23270794977145</v>
      </c>
      <c r="P37" s="54"/>
      <c r="Q37" s="54"/>
      <c r="R37" s="54"/>
    </row>
    <row r="38" spans="1:18">
      <c r="A38" s="102">
        <v>40387</v>
      </c>
      <c r="B38" t="s">
        <v>17</v>
      </c>
      <c r="C38">
        <v>2.8719999999999999</v>
      </c>
      <c r="D38">
        <v>313.608</v>
      </c>
      <c r="E38">
        <v>29.62</v>
      </c>
      <c r="F38">
        <v>3543</v>
      </c>
      <c r="G38">
        <v>17.399999999999999</v>
      </c>
      <c r="I38" s="103">
        <f t="shared" si="0"/>
        <v>104.37530965002244</v>
      </c>
      <c r="J38" s="104">
        <f t="shared" si="1"/>
        <v>21.81443971685469</v>
      </c>
      <c r="K38" s="76">
        <f t="shared" si="6"/>
        <v>218.68246280790478</v>
      </c>
      <c r="L38" s="76">
        <f t="shared" si="2"/>
        <v>164.02578929801891</v>
      </c>
      <c r="M38" s="103">
        <f t="shared" si="7"/>
        <v>8.4247677371286667</v>
      </c>
      <c r="N38" s="103">
        <f t="shared" si="3"/>
        <v>263.27399178527082</v>
      </c>
      <c r="P38" s="54"/>
      <c r="Q38" s="54"/>
      <c r="R38" s="54"/>
    </row>
    <row r="39" spans="1:18">
      <c r="A39" s="102">
        <v>40387</v>
      </c>
      <c r="B39" t="s">
        <v>18</v>
      </c>
      <c r="C39">
        <v>3.0390000000000001</v>
      </c>
      <c r="D39">
        <v>308.685</v>
      </c>
      <c r="E39">
        <v>29.8</v>
      </c>
      <c r="F39">
        <v>3545</v>
      </c>
      <c r="G39">
        <v>17.399999999999999</v>
      </c>
      <c r="I39" s="103">
        <f t="shared" si="0"/>
        <v>102.73678058440383</v>
      </c>
      <c r="J39" s="104">
        <f t="shared" si="1"/>
        <v>21.471987142140403</v>
      </c>
      <c r="K39" s="76">
        <f t="shared" si="6"/>
        <v>215.24949027203132</v>
      </c>
      <c r="L39" s="76">
        <f t="shared" si="2"/>
        <v>161.45084102551064</v>
      </c>
      <c r="M39" s="103">
        <f t="shared" si="7"/>
        <v>8.2925120642625672</v>
      </c>
      <c r="N39" s="103">
        <f t="shared" si="3"/>
        <v>259.14100200820525</v>
      </c>
      <c r="P39" s="54"/>
      <c r="Q39" s="54"/>
      <c r="R39" s="54"/>
    </row>
    <row r="40" spans="1:18">
      <c r="A40" s="102">
        <v>40387</v>
      </c>
      <c r="B40" t="s">
        <v>19</v>
      </c>
      <c r="C40">
        <v>3.206</v>
      </c>
      <c r="D40">
        <v>306.79399999999998</v>
      </c>
      <c r="E40">
        <v>29.87</v>
      </c>
      <c r="F40">
        <v>3550</v>
      </c>
      <c r="G40">
        <v>17.399999999999999</v>
      </c>
      <c r="I40" s="103">
        <f t="shared" si="0"/>
        <v>102.10756495146882</v>
      </c>
      <c r="J40" s="104">
        <f t="shared" si="1"/>
        <v>21.340481074856982</v>
      </c>
      <c r="K40" s="76">
        <f t="shared" si="6"/>
        <v>213.93118592679065</v>
      </c>
      <c r="L40" s="76">
        <f t="shared" si="2"/>
        <v>160.46202871753397</v>
      </c>
      <c r="M40" s="103">
        <f t="shared" si="7"/>
        <v>8.2417242334832146</v>
      </c>
      <c r="N40" s="103">
        <f t="shared" si="3"/>
        <v>257.55388229635048</v>
      </c>
      <c r="P40" s="54"/>
      <c r="Q40" s="54"/>
      <c r="R40" s="54"/>
    </row>
    <row r="41" spans="1:18">
      <c r="A41" s="102">
        <v>40387</v>
      </c>
      <c r="B41" t="s">
        <v>20</v>
      </c>
      <c r="C41">
        <v>3.3719999999999999</v>
      </c>
      <c r="D41">
        <v>307.06400000000002</v>
      </c>
      <c r="E41">
        <v>29.86</v>
      </c>
      <c r="F41">
        <v>3545</v>
      </c>
      <c r="G41">
        <v>17.399999999999999</v>
      </c>
      <c r="I41" s="103">
        <f t="shared" si="0"/>
        <v>102.19718186629869</v>
      </c>
      <c r="J41" s="104">
        <f t="shared" si="1"/>
        <v>21.359211010056423</v>
      </c>
      <c r="K41" s="76">
        <f t="shared" si="6"/>
        <v>214.11894726335535</v>
      </c>
      <c r="L41" s="76">
        <f t="shared" si="2"/>
        <v>160.60286169076022</v>
      </c>
      <c r="M41" s="103">
        <f t="shared" si="7"/>
        <v>8.2489577611756477</v>
      </c>
      <c r="N41" s="103">
        <f t="shared" si="3"/>
        <v>257.77993003673902</v>
      </c>
      <c r="P41" s="54"/>
      <c r="Q41" s="54"/>
      <c r="R41" s="54"/>
    </row>
    <row r="42" spans="1:18">
      <c r="A42" s="102">
        <v>40387</v>
      </c>
      <c r="B42" t="s">
        <v>21</v>
      </c>
      <c r="C42">
        <v>3.5390000000000001</v>
      </c>
      <c r="D42">
        <v>307.06400000000002</v>
      </c>
      <c r="E42">
        <v>29.86</v>
      </c>
      <c r="F42">
        <v>3553</v>
      </c>
      <c r="G42">
        <v>17.399999999999999</v>
      </c>
      <c r="I42" s="103">
        <f t="shared" si="0"/>
        <v>102.19718186629869</v>
      </c>
      <c r="J42" s="104">
        <f t="shared" si="1"/>
        <v>21.359211010056423</v>
      </c>
      <c r="K42" s="76">
        <f t="shared" si="6"/>
        <v>214.11894726335535</v>
      </c>
      <c r="L42" s="76">
        <f t="shared" si="2"/>
        <v>160.60286169076022</v>
      </c>
      <c r="M42" s="103">
        <f t="shared" si="7"/>
        <v>8.2489577611756477</v>
      </c>
      <c r="N42" s="103">
        <f t="shared" si="3"/>
        <v>257.77993003673902</v>
      </c>
      <c r="P42" s="54"/>
      <c r="Q42" s="54"/>
      <c r="R42" s="54"/>
    </row>
    <row r="43" spans="1:18">
      <c r="A43" s="102">
        <v>40387</v>
      </c>
      <c r="B43" t="s">
        <v>22</v>
      </c>
      <c r="C43">
        <v>3.706</v>
      </c>
      <c r="D43">
        <v>308.685</v>
      </c>
      <c r="E43">
        <v>29.8</v>
      </c>
      <c r="F43">
        <v>3549</v>
      </c>
      <c r="G43">
        <v>17.399999999999999</v>
      </c>
      <c r="I43" s="103">
        <f t="shared" ref="I43:I106" si="8">(-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+(SQRT((POWER(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,2))-4*((TAN(E43*PI()/180))/(TAN(($B$7+($B$14*(G43-$E$7)))*PI()/180))*1/$B$16*POWER(($H$13+($B$15*(G43-$E$8))),2))*((TAN(E43*PI()/180))/(TAN(($B$7+($B$14*(G43-$E$7)))*PI()/180))-1))))/(2*((TAN(E43*PI()/180))/(TAN(($B$7+($B$14*(G43-$E$7)))*PI()/180))*1/$B$16*POWER(($H$13+($B$15*(G43-$E$8))),2)))</f>
        <v>102.73678058440383</v>
      </c>
      <c r="J43" s="104">
        <f t="shared" si="1"/>
        <v>21.471987142140403</v>
      </c>
      <c r="K43" s="76">
        <f t="shared" ref="K43:K106" si="9">($B$9-EXP(52.57-6690.9/(273.15+G43)-4.681*LN(273.15+G43)))*I43/100*0.2095</f>
        <v>215.24949027203132</v>
      </c>
      <c r="L43" s="76">
        <f t="shared" si="2"/>
        <v>161.45084102551064</v>
      </c>
      <c r="M43" s="103">
        <f t="shared" ref="M43:M106" si="10">(($B$9-EXP(52.57-6690.9/(273.15+G43)-4.681*LN(273.15+G43)))/1013)*I43/100*0.2095*((49-1.335*G43+0.02759*POWER(G43,2)-0.0003235*POWER(G43,3)+0.000001614*POWER(G43,4))
-($J$16*(5.516*10^-1-1.759*10^-2*G43+2.253*10^-4*POWER(G43,2)-2.654*10^-7*POWER(G43,3)+5.363*10^-8*POWER(G43,4))))*32/22.414</f>
        <v>8.2925120642625672</v>
      </c>
      <c r="N43" s="103">
        <f t="shared" si="3"/>
        <v>259.14100200820525</v>
      </c>
      <c r="P43" s="54"/>
      <c r="Q43" s="110" t="s">
        <v>274</v>
      </c>
      <c r="R43" s="110" t="s">
        <v>275</v>
      </c>
    </row>
    <row r="44" spans="1:18" ht="24">
      <c r="A44" s="102">
        <v>40387</v>
      </c>
      <c r="B44" t="s">
        <v>23</v>
      </c>
      <c r="C44">
        <v>3.8730000000000002</v>
      </c>
      <c r="D44">
        <v>308.685</v>
      </c>
      <c r="E44">
        <v>29.8</v>
      </c>
      <c r="F44">
        <v>3555</v>
      </c>
      <c r="G44">
        <v>17.399999999999999</v>
      </c>
      <c r="I44" s="103">
        <f t="shared" si="8"/>
        <v>102.73678058440383</v>
      </c>
      <c r="J44" s="104">
        <f t="shared" si="1"/>
        <v>21.471987142140403</v>
      </c>
      <c r="K44" s="76">
        <f t="shared" si="9"/>
        <v>215.24949027203132</v>
      </c>
      <c r="L44" s="76">
        <f t="shared" si="2"/>
        <v>161.45084102551064</v>
      </c>
      <c r="M44" s="103">
        <f t="shared" si="10"/>
        <v>8.2925120642625672</v>
      </c>
      <c r="N44" s="103">
        <f t="shared" si="3"/>
        <v>259.14100200820525</v>
      </c>
      <c r="P44" s="110" t="s">
        <v>282</v>
      </c>
      <c r="Q44" s="54">
        <f>1.1052*80+267.63</f>
        <v>356.04599999999999</v>
      </c>
      <c r="R44" s="110" t="s">
        <v>272</v>
      </c>
    </row>
    <row r="45" spans="1:18" ht="24">
      <c r="A45" s="102">
        <v>40387</v>
      </c>
      <c r="B45" t="s">
        <v>24</v>
      </c>
      <c r="C45">
        <v>4.04</v>
      </c>
      <c r="D45">
        <v>308.41399999999999</v>
      </c>
      <c r="E45">
        <v>29.81</v>
      </c>
      <c r="F45">
        <v>3548</v>
      </c>
      <c r="G45">
        <v>17.399999999999999</v>
      </c>
      <c r="I45" s="103">
        <f t="shared" si="8"/>
        <v>102.64662100142453</v>
      </c>
      <c r="J45" s="104">
        <f t="shared" si="1"/>
        <v>21.453143789297727</v>
      </c>
      <c r="K45" s="76">
        <f t="shared" si="9"/>
        <v>215.06059196152324</v>
      </c>
      <c r="L45" s="76">
        <f t="shared" si="2"/>
        <v>161.30915524933863</v>
      </c>
      <c r="M45" s="103">
        <f t="shared" si="10"/>
        <v>8.2852347345145283</v>
      </c>
      <c r="N45" s="103">
        <f t="shared" si="3"/>
        <v>258.913585453579</v>
      </c>
      <c r="P45" s="110" t="s">
        <v>276</v>
      </c>
      <c r="Q45" s="54">
        <f>1.1052*20+267.63</f>
        <v>289.73399999999998</v>
      </c>
      <c r="R45" s="110" t="s">
        <v>273</v>
      </c>
    </row>
    <row r="46" spans="1:18" ht="39" customHeight="1">
      <c r="A46" s="102">
        <v>40387</v>
      </c>
      <c r="B46" t="s">
        <v>25</v>
      </c>
      <c r="C46">
        <v>4.2069999999999999</v>
      </c>
      <c r="D46">
        <v>309.22800000000001</v>
      </c>
      <c r="E46">
        <v>29.78</v>
      </c>
      <c r="F46">
        <v>3550</v>
      </c>
      <c r="G46">
        <v>17.399999999999999</v>
      </c>
      <c r="I46" s="103">
        <f t="shared" si="8"/>
        <v>102.91737247393836</v>
      </c>
      <c r="J46" s="104">
        <f t="shared" si="1"/>
        <v>21.509730847053117</v>
      </c>
      <c r="K46" s="76">
        <f t="shared" si="9"/>
        <v>215.62785829123973</v>
      </c>
      <c r="L46" s="76">
        <f t="shared" si="2"/>
        <v>161.73464116292865</v>
      </c>
      <c r="M46" s="103">
        <f t="shared" si="10"/>
        <v>8.3070887369415658</v>
      </c>
      <c r="N46" s="103">
        <f t="shared" si="3"/>
        <v>259.59652302942391</v>
      </c>
      <c r="P46" s="110" t="s">
        <v>283</v>
      </c>
      <c r="Q46" s="111">
        <f>Q44-Q45</f>
        <v>66.312000000000012</v>
      </c>
      <c r="R46" s="110" t="s">
        <v>284</v>
      </c>
    </row>
    <row r="47" spans="1:18" ht="40.5" customHeight="1">
      <c r="A47" s="102">
        <v>40387</v>
      </c>
      <c r="B47" t="s">
        <v>26</v>
      </c>
      <c r="C47">
        <v>4.3739999999999997</v>
      </c>
      <c r="D47">
        <v>306.79399999999998</v>
      </c>
      <c r="E47">
        <v>29.87</v>
      </c>
      <c r="F47">
        <v>3556</v>
      </c>
      <c r="G47">
        <v>17.399999999999999</v>
      </c>
      <c r="I47" s="103">
        <f t="shared" si="8"/>
        <v>102.10756495146882</v>
      </c>
      <c r="J47" s="104">
        <f t="shared" si="1"/>
        <v>21.340481074856982</v>
      </c>
      <c r="K47" s="76">
        <f t="shared" si="9"/>
        <v>213.93118592679065</v>
      </c>
      <c r="L47" s="76">
        <f t="shared" si="2"/>
        <v>160.46202871753397</v>
      </c>
      <c r="M47" s="103">
        <f t="shared" si="10"/>
        <v>8.2417242334832146</v>
      </c>
      <c r="N47" s="103">
        <f t="shared" si="3"/>
        <v>257.55388229635048</v>
      </c>
      <c r="P47" s="109" t="s">
        <v>278</v>
      </c>
      <c r="Q47" s="54"/>
      <c r="R47" s="54"/>
    </row>
    <row r="48" spans="1:18">
      <c r="A48" s="102">
        <v>40387</v>
      </c>
      <c r="B48" t="s">
        <v>27</v>
      </c>
      <c r="C48">
        <v>4.5410000000000004</v>
      </c>
      <c r="D48">
        <v>310.04399999999998</v>
      </c>
      <c r="E48">
        <v>29.75</v>
      </c>
      <c r="F48">
        <v>3557</v>
      </c>
      <c r="G48">
        <v>17.399999999999999</v>
      </c>
      <c r="I48" s="103">
        <f t="shared" si="8"/>
        <v>103.18894393912127</v>
      </c>
      <c r="J48" s="104">
        <f t="shared" si="1"/>
        <v>21.566489283276347</v>
      </c>
      <c r="K48" s="76">
        <f t="shared" si="9"/>
        <v>216.19684263278259</v>
      </c>
      <c r="L48" s="76">
        <f t="shared" si="2"/>
        <v>162.161415694921</v>
      </c>
      <c r="M48" s="103">
        <f t="shared" si="10"/>
        <v>8.329008925977357</v>
      </c>
      <c r="N48" s="103">
        <f t="shared" si="3"/>
        <v>260.28152893679243</v>
      </c>
    </row>
    <row r="49" spans="1:14">
      <c r="A49" s="102">
        <v>40387</v>
      </c>
      <c r="B49" t="s">
        <v>28</v>
      </c>
      <c r="C49">
        <v>4.7080000000000002</v>
      </c>
      <c r="D49">
        <v>307.06400000000002</v>
      </c>
      <c r="E49">
        <v>29.86</v>
      </c>
      <c r="F49">
        <v>3555</v>
      </c>
      <c r="G49">
        <v>17.399999999999999</v>
      </c>
      <c r="I49" s="103">
        <f t="shared" si="8"/>
        <v>102.19718186629869</v>
      </c>
      <c r="J49" s="104">
        <f t="shared" si="1"/>
        <v>21.359211010056423</v>
      </c>
      <c r="K49" s="76">
        <f t="shared" si="9"/>
        <v>214.11894726335535</v>
      </c>
      <c r="L49" s="76">
        <f t="shared" si="2"/>
        <v>160.60286169076022</v>
      </c>
      <c r="M49" s="103">
        <f t="shared" si="10"/>
        <v>8.2489577611756477</v>
      </c>
      <c r="N49" s="103">
        <f t="shared" si="3"/>
        <v>257.77993003673902</v>
      </c>
    </row>
    <row r="50" spans="1:14">
      <c r="A50" s="102">
        <v>40387</v>
      </c>
      <c r="B50" t="s">
        <v>29</v>
      </c>
      <c r="C50">
        <v>4.875</v>
      </c>
      <c r="D50">
        <v>309.77100000000002</v>
      </c>
      <c r="E50">
        <v>29.76</v>
      </c>
      <c r="F50">
        <v>3557</v>
      </c>
      <c r="G50">
        <v>17.399999999999999</v>
      </c>
      <c r="I50" s="103">
        <f t="shared" si="8"/>
        <v>103.09832880434884</v>
      </c>
      <c r="J50" s="104">
        <f t="shared" si="1"/>
        <v>21.547550720108905</v>
      </c>
      <c r="K50" s="76">
        <f t="shared" si="9"/>
        <v>216.00698987060974</v>
      </c>
      <c r="L50" s="76">
        <f t="shared" si="2"/>
        <v>162.01901401914893</v>
      </c>
      <c r="M50" s="103">
        <f t="shared" si="10"/>
        <v>8.3216948258660768</v>
      </c>
      <c r="N50" s="103">
        <f t="shared" si="3"/>
        <v>260.05296330831487</v>
      </c>
    </row>
    <row r="51" spans="1:14">
      <c r="A51" s="102">
        <v>40387</v>
      </c>
      <c r="B51" t="s">
        <v>30</v>
      </c>
      <c r="C51">
        <v>5.0419999999999998</v>
      </c>
      <c r="D51">
        <v>311.68299999999999</v>
      </c>
      <c r="E51">
        <v>29.69</v>
      </c>
      <c r="F51">
        <v>3555</v>
      </c>
      <c r="G51">
        <v>17.399999999999999</v>
      </c>
      <c r="I51" s="103">
        <f t="shared" si="8"/>
        <v>103.73456002087184</v>
      </c>
      <c r="J51" s="104">
        <f t="shared" si="1"/>
        <v>21.680523044362211</v>
      </c>
      <c r="K51" s="76">
        <f t="shared" si="9"/>
        <v>217.33999295161649</v>
      </c>
      <c r="L51" s="76">
        <f t="shared" si="2"/>
        <v>163.01885131607423</v>
      </c>
      <c r="M51" s="103">
        <f t="shared" si="10"/>
        <v>8.3730489271788269</v>
      </c>
      <c r="N51" s="103">
        <f t="shared" si="3"/>
        <v>261.65777897433833</v>
      </c>
    </row>
    <row r="52" spans="1:14">
      <c r="A52" s="102">
        <v>40387</v>
      </c>
      <c r="B52" t="s">
        <v>31</v>
      </c>
      <c r="C52">
        <v>5.2089999999999996</v>
      </c>
      <c r="D52">
        <v>309.49900000000002</v>
      </c>
      <c r="E52">
        <v>29.77</v>
      </c>
      <c r="F52">
        <v>3560</v>
      </c>
      <c r="G52">
        <v>17.399999999999999</v>
      </c>
      <c r="I52" s="103">
        <f t="shared" si="8"/>
        <v>103.00780502323306</v>
      </c>
      <c r="J52" s="104">
        <f t="shared" si="1"/>
        <v>21.528631249855707</v>
      </c>
      <c r="K52" s="76">
        <f t="shared" si="9"/>
        <v>215.81732850851691</v>
      </c>
      <c r="L52" s="76">
        <f t="shared" si="2"/>
        <v>161.87675590563964</v>
      </c>
      <c r="M52" s="103">
        <f t="shared" si="10"/>
        <v>8.3143880994655088</v>
      </c>
      <c r="N52" s="103">
        <f t="shared" si="3"/>
        <v>259.82462810829713</v>
      </c>
    </row>
    <row r="53" spans="1:14">
      <c r="A53" s="102">
        <v>40387</v>
      </c>
      <c r="B53" t="s">
        <v>32</v>
      </c>
      <c r="C53">
        <v>5.375</v>
      </c>
      <c r="D53">
        <v>309.77100000000002</v>
      </c>
      <c r="E53">
        <v>29.76</v>
      </c>
      <c r="F53">
        <v>3556</v>
      </c>
      <c r="G53">
        <v>17.399999999999999</v>
      </c>
      <c r="I53" s="103">
        <f t="shared" si="8"/>
        <v>103.09832880434884</v>
      </c>
      <c r="J53" s="104">
        <f t="shared" si="1"/>
        <v>21.547550720108905</v>
      </c>
      <c r="K53" s="76">
        <f t="shared" si="9"/>
        <v>216.00698987060974</v>
      </c>
      <c r="L53" s="76">
        <f t="shared" si="2"/>
        <v>162.01901401914893</v>
      </c>
      <c r="M53" s="103">
        <f t="shared" si="10"/>
        <v>8.3216948258660768</v>
      </c>
      <c r="N53" s="103">
        <f t="shared" si="3"/>
        <v>260.05296330831487</v>
      </c>
    </row>
    <row r="54" spans="1:14">
      <c r="A54" s="102">
        <v>40387</v>
      </c>
      <c r="B54" t="s">
        <v>33</v>
      </c>
      <c r="C54">
        <v>5.5419999999999998</v>
      </c>
      <c r="D54">
        <v>305.988</v>
      </c>
      <c r="E54">
        <v>29.9</v>
      </c>
      <c r="F54">
        <v>3562</v>
      </c>
      <c r="G54">
        <v>17.399999999999999</v>
      </c>
      <c r="I54" s="103">
        <f t="shared" si="8"/>
        <v>101.83925386998608</v>
      </c>
      <c r="J54" s="104">
        <f t="shared" si="1"/>
        <v>21.284404058827089</v>
      </c>
      <c r="K54" s="76">
        <f t="shared" si="9"/>
        <v>213.36903259480022</v>
      </c>
      <c r="L54" s="76">
        <f t="shared" si="2"/>
        <v>160.0403778782198</v>
      </c>
      <c r="M54" s="103">
        <f t="shared" si="10"/>
        <v>8.22006720989814</v>
      </c>
      <c r="N54" s="103">
        <f t="shared" si="3"/>
        <v>256.87710030931686</v>
      </c>
    </row>
    <row r="55" spans="1:14">
      <c r="A55" s="102">
        <v>40387</v>
      </c>
      <c r="B55" t="s">
        <v>34</v>
      </c>
      <c r="C55">
        <v>5.7089999999999996</v>
      </c>
      <c r="D55">
        <v>308.685</v>
      </c>
      <c r="E55">
        <v>29.8</v>
      </c>
      <c r="F55">
        <v>3562</v>
      </c>
      <c r="G55">
        <v>17.399999999999999</v>
      </c>
      <c r="I55" s="103">
        <f t="shared" si="8"/>
        <v>102.73678058440383</v>
      </c>
      <c r="J55" s="104">
        <f t="shared" si="1"/>
        <v>21.471987142140403</v>
      </c>
      <c r="K55" s="76">
        <f t="shared" si="9"/>
        <v>215.24949027203132</v>
      </c>
      <c r="L55" s="76">
        <f t="shared" si="2"/>
        <v>161.45084102551064</v>
      </c>
      <c r="M55" s="103">
        <f t="shared" si="10"/>
        <v>8.2925120642625672</v>
      </c>
      <c r="N55" s="103">
        <f t="shared" si="3"/>
        <v>259.14100200820525</v>
      </c>
    </row>
    <row r="56" spans="1:14">
      <c r="A56" s="102">
        <v>40387</v>
      </c>
      <c r="B56" t="s">
        <v>35</v>
      </c>
      <c r="C56">
        <v>5.8760000000000003</v>
      </c>
      <c r="D56">
        <v>308.685</v>
      </c>
      <c r="E56">
        <v>29.8</v>
      </c>
      <c r="F56">
        <v>3569</v>
      </c>
      <c r="G56">
        <v>17.399999999999999</v>
      </c>
      <c r="I56" s="103">
        <f t="shared" si="8"/>
        <v>102.73678058440383</v>
      </c>
      <c r="J56" s="104">
        <f t="shared" si="1"/>
        <v>21.471987142140403</v>
      </c>
      <c r="K56" s="76">
        <f t="shared" si="9"/>
        <v>215.24949027203132</v>
      </c>
      <c r="L56" s="76">
        <f t="shared" si="2"/>
        <v>161.45084102551064</v>
      </c>
      <c r="M56" s="103">
        <f t="shared" si="10"/>
        <v>8.2925120642625672</v>
      </c>
      <c r="N56" s="103">
        <f t="shared" si="3"/>
        <v>259.14100200820525</v>
      </c>
    </row>
    <row r="57" spans="1:14">
      <c r="A57" s="102">
        <v>40387</v>
      </c>
      <c r="B57" t="s">
        <v>36</v>
      </c>
      <c r="C57">
        <v>6.0430000000000001</v>
      </c>
      <c r="D57">
        <v>308.791</v>
      </c>
      <c r="E57">
        <v>29.84</v>
      </c>
      <c r="F57">
        <v>3565</v>
      </c>
      <c r="G57">
        <v>17.3</v>
      </c>
      <c r="I57" s="103">
        <f t="shared" si="8"/>
        <v>102.55968056720107</v>
      </c>
      <c r="J57" s="104">
        <f t="shared" si="1"/>
        <v>21.434973238545023</v>
      </c>
      <c r="K57" s="76">
        <f t="shared" si="9"/>
        <v>214.90539896238954</v>
      </c>
      <c r="L57" s="76">
        <f t="shared" si="2"/>
        <v>161.19275060559363</v>
      </c>
      <c r="M57" s="103">
        <f t="shared" si="10"/>
        <v>8.2940789559790549</v>
      </c>
      <c r="N57" s="103">
        <f t="shared" si="3"/>
        <v>259.18996737434549</v>
      </c>
    </row>
    <row r="58" spans="1:14">
      <c r="A58" s="102">
        <v>40387</v>
      </c>
      <c r="B58" t="s">
        <v>37</v>
      </c>
      <c r="C58">
        <v>6.21</v>
      </c>
      <c r="D58">
        <v>308.791</v>
      </c>
      <c r="E58">
        <v>29.84</v>
      </c>
      <c r="F58">
        <v>3569</v>
      </c>
      <c r="G58">
        <v>17.3</v>
      </c>
      <c r="I58" s="103">
        <f t="shared" si="8"/>
        <v>102.55968056720107</v>
      </c>
      <c r="J58" s="104">
        <f t="shared" si="1"/>
        <v>21.434973238545023</v>
      </c>
      <c r="K58" s="76">
        <f t="shared" si="9"/>
        <v>214.90539896238954</v>
      </c>
      <c r="L58" s="76">
        <f t="shared" si="2"/>
        <v>161.19275060559363</v>
      </c>
      <c r="M58" s="103">
        <f t="shared" si="10"/>
        <v>8.2940789559790549</v>
      </c>
      <c r="N58" s="103">
        <f t="shared" si="3"/>
        <v>259.18996737434549</v>
      </c>
    </row>
    <row r="59" spans="1:14">
      <c r="A59" s="102">
        <v>40387</v>
      </c>
      <c r="B59" t="s">
        <v>38</v>
      </c>
      <c r="C59">
        <v>6.3769999999999998</v>
      </c>
      <c r="D59">
        <v>309.87700000000001</v>
      </c>
      <c r="E59">
        <v>29.8</v>
      </c>
      <c r="F59">
        <v>3569</v>
      </c>
      <c r="G59">
        <v>17.3</v>
      </c>
      <c r="I59" s="103">
        <f t="shared" si="8"/>
        <v>102.92039730751526</v>
      </c>
      <c r="J59" s="104">
        <f t="shared" si="1"/>
        <v>21.510363037270686</v>
      </c>
      <c r="K59" s="76">
        <f t="shared" si="9"/>
        <v>215.66125130671153</v>
      </c>
      <c r="L59" s="76">
        <f t="shared" si="2"/>
        <v>161.7596880535182</v>
      </c>
      <c r="M59" s="103">
        <f t="shared" si="10"/>
        <v>8.3232503916579006</v>
      </c>
      <c r="N59" s="103">
        <f t="shared" si="3"/>
        <v>260.1015747393094</v>
      </c>
    </row>
    <row r="60" spans="1:14">
      <c r="A60" s="102">
        <v>40387</v>
      </c>
      <c r="B60" t="s">
        <v>39</v>
      </c>
      <c r="C60">
        <v>6.5439999999999996</v>
      </c>
      <c r="D60">
        <v>309.334</v>
      </c>
      <c r="E60">
        <v>29.82</v>
      </c>
      <c r="F60">
        <v>3572</v>
      </c>
      <c r="G60">
        <v>17.3</v>
      </c>
      <c r="I60" s="103">
        <f t="shared" si="8"/>
        <v>102.73985737299351</v>
      </c>
      <c r="J60" s="104">
        <f t="shared" si="1"/>
        <v>21.472630190955641</v>
      </c>
      <c r="K60" s="76">
        <f t="shared" si="9"/>
        <v>215.28294468131585</v>
      </c>
      <c r="L60" s="76">
        <f t="shared" si="2"/>
        <v>161.47593396537394</v>
      </c>
      <c r="M60" s="103">
        <f t="shared" si="10"/>
        <v>8.3086499905709505</v>
      </c>
      <c r="N60" s="103">
        <f t="shared" si="3"/>
        <v>259.64531220534218</v>
      </c>
    </row>
    <row r="61" spans="1:14">
      <c r="A61" s="102">
        <v>40387</v>
      </c>
      <c r="B61" t="s">
        <v>40</v>
      </c>
      <c r="C61">
        <v>6.694</v>
      </c>
      <c r="D61">
        <v>311.733</v>
      </c>
      <c r="E61">
        <v>29.82</v>
      </c>
      <c r="F61">
        <v>3578</v>
      </c>
      <c r="G61">
        <v>17.100000000000001</v>
      </c>
      <c r="I61" s="103">
        <f t="shared" si="8"/>
        <v>103.10784629437444</v>
      </c>
      <c r="J61" s="104">
        <f t="shared" si="1"/>
        <v>21.549539875524257</v>
      </c>
      <c r="K61" s="76">
        <f t="shared" si="9"/>
        <v>216.10779608287487</v>
      </c>
      <c r="L61" s="76">
        <f t="shared" si="2"/>
        <v>162.09462510529011</v>
      </c>
      <c r="M61" s="103">
        <f t="shared" si="10"/>
        <v>8.3704543982352835</v>
      </c>
      <c r="N61" s="103">
        <f t="shared" si="3"/>
        <v>261.57669994485263</v>
      </c>
    </row>
    <row r="62" spans="1:14">
      <c r="A62" s="102">
        <v>40387</v>
      </c>
      <c r="B62" t="s">
        <v>41</v>
      </c>
      <c r="C62">
        <v>6.8609999999999998</v>
      </c>
      <c r="D62">
        <v>310.91300000000001</v>
      </c>
      <c r="E62">
        <v>29.85</v>
      </c>
      <c r="F62">
        <v>3575</v>
      </c>
      <c r="G62">
        <v>17.100000000000001</v>
      </c>
      <c r="I62" s="103">
        <f t="shared" si="8"/>
        <v>102.83678127864376</v>
      </c>
      <c r="J62" s="104">
        <f t="shared" si="1"/>
        <v>21.492887287236545</v>
      </c>
      <c r="K62" s="76">
        <f t="shared" si="9"/>
        <v>215.53966024016236</v>
      </c>
      <c r="L62" s="76">
        <f t="shared" si="2"/>
        <v>161.66848700151689</v>
      </c>
      <c r="M62" s="103">
        <f t="shared" si="10"/>
        <v>8.3484489211093944</v>
      </c>
      <c r="N62" s="103">
        <f t="shared" si="3"/>
        <v>260.8890287846686</v>
      </c>
    </row>
    <row r="63" spans="1:14">
      <c r="A63" s="102">
        <v>40387</v>
      </c>
      <c r="B63" t="s">
        <v>42</v>
      </c>
      <c r="C63">
        <v>7.0279999999999996</v>
      </c>
      <c r="D63">
        <v>311.733</v>
      </c>
      <c r="E63">
        <v>29.82</v>
      </c>
      <c r="F63">
        <v>3579</v>
      </c>
      <c r="G63">
        <v>17.100000000000001</v>
      </c>
      <c r="I63" s="103">
        <f t="shared" si="8"/>
        <v>103.10784629437444</v>
      </c>
      <c r="J63" s="104">
        <f t="shared" si="1"/>
        <v>21.549539875524257</v>
      </c>
      <c r="K63" s="76">
        <f t="shared" si="9"/>
        <v>216.10779608287487</v>
      </c>
      <c r="L63" s="76">
        <f t="shared" si="2"/>
        <v>162.09462510529011</v>
      </c>
      <c r="M63" s="103">
        <f t="shared" si="10"/>
        <v>8.3704543982352835</v>
      </c>
      <c r="N63" s="103">
        <f t="shared" si="3"/>
        <v>261.57669994485263</v>
      </c>
    </row>
    <row r="64" spans="1:14">
      <c r="A64" s="102">
        <v>40387</v>
      </c>
      <c r="B64" t="s">
        <v>43</v>
      </c>
      <c r="C64">
        <v>7.1950000000000003</v>
      </c>
      <c r="D64">
        <v>312.00700000000001</v>
      </c>
      <c r="E64">
        <v>29.81</v>
      </c>
      <c r="F64">
        <v>3575</v>
      </c>
      <c r="G64">
        <v>17.100000000000001</v>
      </c>
      <c r="I64" s="103">
        <f t="shared" si="8"/>
        <v>103.19838333128884</v>
      </c>
      <c r="J64" s="104">
        <f t="shared" si="1"/>
        <v>21.568462116239367</v>
      </c>
      <c r="K64" s="76">
        <f t="shared" si="9"/>
        <v>216.29755622446081</v>
      </c>
      <c r="L64" s="76">
        <f t="shared" si="2"/>
        <v>162.23695730971693</v>
      </c>
      <c r="M64" s="103">
        <f t="shared" si="10"/>
        <v>8.3778043348897633</v>
      </c>
      <c r="N64" s="103">
        <f t="shared" si="3"/>
        <v>261.80638546530508</v>
      </c>
    </row>
    <row r="65" spans="1:14">
      <c r="A65" s="102">
        <v>40387</v>
      </c>
      <c r="B65" t="s">
        <v>44</v>
      </c>
      <c r="C65">
        <v>7.3620000000000001</v>
      </c>
      <c r="D65">
        <v>312.28100000000001</v>
      </c>
      <c r="E65">
        <v>29.8</v>
      </c>
      <c r="F65">
        <v>3578</v>
      </c>
      <c r="G65">
        <v>17.100000000000001</v>
      </c>
      <c r="I65" s="103">
        <f t="shared" si="8"/>
        <v>103.2890115863746</v>
      </c>
      <c r="J65" s="104">
        <f t="shared" si="1"/>
        <v>21.587403421552288</v>
      </c>
      <c r="K65" s="76">
        <f t="shared" si="9"/>
        <v>216.4875075538049</v>
      </c>
      <c r="L65" s="76">
        <f t="shared" si="2"/>
        <v>162.37943291715163</v>
      </c>
      <c r="M65" s="103">
        <f t="shared" si="10"/>
        <v>8.3851616767764412</v>
      </c>
      <c r="N65" s="103">
        <f t="shared" si="3"/>
        <v>262.03630239926377</v>
      </c>
    </row>
    <row r="66" spans="1:14">
      <c r="A66" s="102">
        <v>40387</v>
      </c>
      <c r="B66" t="s">
        <v>45</v>
      </c>
      <c r="C66">
        <v>7.5289999999999999</v>
      </c>
      <c r="D66">
        <v>312.55500000000001</v>
      </c>
      <c r="E66">
        <v>29.79</v>
      </c>
      <c r="F66">
        <v>3580</v>
      </c>
      <c r="G66">
        <v>17.100000000000001</v>
      </c>
      <c r="I66" s="103">
        <f t="shared" si="8"/>
        <v>103.37973118131259</v>
      </c>
      <c r="J66" s="104">
        <f t="shared" si="1"/>
        <v>21.60636381689433</v>
      </c>
      <c r="K66" s="76">
        <f t="shared" si="9"/>
        <v>216.67765032594281</v>
      </c>
      <c r="L66" s="76">
        <f t="shared" si="2"/>
        <v>162.52205211888719</v>
      </c>
      <c r="M66" s="103">
        <f t="shared" si="10"/>
        <v>8.3925264337735666</v>
      </c>
      <c r="N66" s="103">
        <f t="shared" si="3"/>
        <v>262.26645105542394</v>
      </c>
    </row>
    <row r="67" spans="1:14">
      <c r="A67" s="102">
        <v>40387</v>
      </c>
      <c r="B67" t="s">
        <v>46</v>
      </c>
      <c r="C67">
        <v>7.6950000000000003</v>
      </c>
      <c r="D67">
        <v>308.19900000000001</v>
      </c>
      <c r="E67">
        <v>29.95</v>
      </c>
      <c r="F67">
        <v>3577</v>
      </c>
      <c r="G67">
        <v>17.100000000000001</v>
      </c>
      <c r="I67" s="103">
        <f t="shared" si="8"/>
        <v>101.9391106406305</v>
      </c>
      <c r="J67" s="104">
        <f t="shared" si="1"/>
        <v>21.305274123891774</v>
      </c>
      <c r="K67" s="76">
        <f t="shared" si="9"/>
        <v>213.65819699404332</v>
      </c>
      <c r="L67" s="76">
        <f t="shared" si="2"/>
        <v>160.25726961344964</v>
      </c>
      <c r="M67" s="103">
        <f t="shared" si="10"/>
        <v>8.2755746306439306</v>
      </c>
      <c r="N67" s="103">
        <f t="shared" si="3"/>
        <v>258.61170720762283</v>
      </c>
    </row>
    <row r="68" spans="1:14">
      <c r="A68" s="102">
        <v>40387</v>
      </c>
      <c r="B68" t="s">
        <v>47</v>
      </c>
      <c r="C68">
        <v>7.8620000000000001</v>
      </c>
      <c r="D68">
        <v>310.91300000000001</v>
      </c>
      <c r="E68">
        <v>29.85</v>
      </c>
      <c r="F68">
        <v>3583</v>
      </c>
      <c r="G68">
        <v>17.100000000000001</v>
      </c>
      <c r="I68" s="103">
        <f t="shared" si="8"/>
        <v>102.83678127864376</v>
      </c>
      <c r="J68" s="104">
        <f t="shared" si="1"/>
        <v>21.492887287236545</v>
      </c>
      <c r="K68" s="76">
        <f t="shared" si="9"/>
        <v>215.53966024016236</v>
      </c>
      <c r="L68" s="76">
        <f t="shared" si="2"/>
        <v>161.66848700151689</v>
      </c>
      <c r="M68" s="103">
        <f t="shared" si="10"/>
        <v>8.3484489211093944</v>
      </c>
      <c r="N68" s="103">
        <f t="shared" si="3"/>
        <v>260.8890287846686</v>
      </c>
    </row>
    <row r="69" spans="1:14">
      <c r="A69" s="102">
        <v>40387</v>
      </c>
      <c r="B69" t="s">
        <v>48</v>
      </c>
      <c r="C69">
        <v>8.0289999999999999</v>
      </c>
      <c r="D69">
        <v>307.66000000000003</v>
      </c>
      <c r="E69">
        <v>29.97</v>
      </c>
      <c r="F69">
        <v>3585</v>
      </c>
      <c r="G69">
        <v>17.100000000000001</v>
      </c>
      <c r="I69" s="103">
        <f t="shared" si="8"/>
        <v>101.76065474500625</v>
      </c>
      <c r="J69" s="104">
        <f t="shared" si="1"/>
        <v>21.267976841706304</v>
      </c>
      <c r="K69" s="76">
        <f t="shared" si="9"/>
        <v>213.28416425369062</v>
      </c>
      <c r="L69" s="76">
        <f t="shared" si="2"/>
        <v>159.97672121157095</v>
      </c>
      <c r="M69" s="103">
        <f t="shared" si="10"/>
        <v>8.2610873050901183</v>
      </c>
      <c r="N69" s="103">
        <f t="shared" si="3"/>
        <v>258.15897828406622</v>
      </c>
    </row>
    <row r="70" spans="1:14">
      <c r="A70" s="102">
        <v>40387</v>
      </c>
      <c r="B70" t="s">
        <v>49</v>
      </c>
      <c r="C70">
        <v>8.1959999999999997</v>
      </c>
      <c r="D70">
        <v>310.91300000000001</v>
      </c>
      <c r="E70">
        <v>29.85</v>
      </c>
      <c r="F70">
        <v>3585</v>
      </c>
      <c r="G70">
        <v>17.100000000000001</v>
      </c>
      <c r="I70" s="103">
        <f t="shared" si="8"/>
        <v>102.83678127864376</v>
      </c>
      <c r="J70" s="104">
        <f t="shared" si="1"/>
        <v>21.492887287236545</v>
      </c>
      <c r="K70" s="76">
        <f t="shared" si="9"/>
        <v>215.53966024016236</v>
      </c>
      <c r="L70" s="76">
        <f t="shared" si="2"/>
        <v>161.66848700151689</v>
      </c>
      <c r="M70" s="103">
        <f t="shared" si="10"/>
        <v>8.3484489211093944</v>
      </c>
      <c r="N70" s="103">
        <f t="shared" si="3"/>
        <v>260.8890287846686</v>
      </c>
    </row>
    <row r="71" spans="1:14">
      <c r="A71" s="102">
        <v>40387</v>
      </c>
      <c r="B71" t="s">
        <v>50</v>
      </c>
      <c r="C71">
        <v>8.3629999999999995</v>
      </c>
      <c r="D71">
        <v>310.096</v>
      </c>
      <c r="E71">
        <v>29.88</v>
      </c>
      <c r="F71">
        <v>3589</v>
      </c>
      <c r="G71">
        <v>17.100000000000001</v>
      </c>
      <c r="I71" s="103">
        <f t="shared" si="8"/>
        <v>102.56653286377862</v>
      </c>
      <c r="J71" s="104">
        <f t="shared" si="1"/>
        <v>21.43640536852973</v>
      </c>
      <c r="K71" s="76">
        <f t="shared" si="9"/>
        <v>214.97323594336675</v>
      </c>
      <c r="L71" s="76">
        <f t="shared" si="2"/>
        <v>161.24363266630169</v>
      </c>
      <c r="M71" s="103">
        <f t="shared" si="10"/>
        <v>8.326509736904482</v>
      </c>
      <c r="N71" s="103">
        <f t="shared" si="3"/>
        <v>260.20342927826505</v>
      </c>
    </row>
    <row r="72" spans="1:14">
      <c r="A72" s="102">
        <v>40387</v>
      </c>
      <c r="B72" t="s">
        <v>51</v>
      </c>
      <c r="C72">
        <v>8.5299999999999994</v>
      </c>
      <c r="D72">
        <v>308.791</v>
      </c>
      <c r="E72">
        <v>29.84</v>
      </c>
      <c r="F72">
        <v>3592</v>
      </c>
      <c r="G72">
        <v>17.3</v>
      </c>
      <c r="I72" s="103">
        <f t="shared" si="8"/>
        <v>102.55968056720107</v>
      </c>
      <c r="J72" s="104">
        <f t="shared" si="1"/>
        <v>21.434973238545023</v>
      </c>
      <c r="K72" s="76">
        <f t="shared" si="9"/>
        <v>214.90539896238954</v>
      </c>
      <c r="L72" s="76">
        <f t="shared" si="2"/>
        <v>161.19275060559363</v>
      </c>
      <c r="M72" s="103">
        <f t="shared" si="10"/>
        <v>8.2940789559790549</v>
      </c>
      <c r="N72" s="103">
        <f t="shared" si="3"/>
        <v>259.18996737434549</v>
      </c>
    </row>
    <row r="73" spans="1:14">
      <c r="A73" s="102">
        <v>40387</v>
      </c>
      <c r="B73" t="s">
        <v>52</v>
      </c>
      <c r="C73">
        <v>8.6969999999999992</v>
      </c>
      <c r="D73">
        <v>307.17</v>
      </c>
      <c r="E73">
        <v>29.9</v>
      </c>
      <c r="F73">
        <v>3592</v>
      </c>
      <c r="G73">
        <v>17.3</v>
      </c>
      <c r="I73" s="103">
        <f t="shared" si="8"/>
        <v>102.0213192710037</v>
      </c>
      <c r="J73" s="104">
        <f t="shared" si="1"/>
        <v>21.32245572763977</v>
      </c>
      <c r="K73" s="76">
        <f t="shared" si="9"/>
        <v>213.77730702113789</v>
      </c>
      <c r="L73" s="76">
        <f t="shared" si="2"/>
        <v>160.34660972768026</v>
      </c>
      <c r="M73" s="103">
        <f t="shared" si="10"/>
        <v>8.2505412706741712</v>
      </c>
      <c r="N73" s="103">
        <f t="shared" si="3"/>
        <v>257.82941470856787</v>
      </c>
    </row>
    <row r="74" spans="1:14">
      <c r="A74" s="102">
        <v>40387</v>
      </c>
      <c r="B74" t="s">
        <v>53</v>
      </c>
      <c r="C74">
        <v>8.8640000000000008</v>
      </c>
      <c r="D74">
        <v>309.06200000000001</v>
      </c>
      <c r="E74">
        <v>29.83</v>
      </c>
      <c r="F74">
        <v>3597</v>
      </c>
      <c r="G74">
        <v>17.3</v>
      </c>
      <c r="I74" s="103">
        <f t="shared" si="8"/>
        <v>102.6497236394876</v>
      </c>
      <c r="J74" s="104">
        <f t="shared" si="1"/>
        <v>21.453792240652906</v>
      </c>
      <c r="K74" s="76">
        <f t="shared" si="9"/>
        <v>215.09407683527795</v>
      </c>
      <c r="L74" s="76">
        <f t="shared" si="2"/>
        <v>161.3342710394968</v>
      </c>
      <c r="M74" s="103">
        <f t="shared" si="10"/>
        <v>8.3013608073543015</v>
      </c>
      <c r="N74" s="103">
        <f t="shared" si="3"/>
        <v>259.41752522982193</v>
      </c>
    </row>
    <row r="75" spans="1:14">
      <c r="A75" s="102">
        <v>40387</v>
      </c>
      <c r="B75" t="s">
        <v>54</v>
      </c>
      <c r="C75">
        <v>9.0299999999999994</v>
      </c>
      <c r="D75">
        <v>308.791</v>
      </c>
      <c r="E75">
        <v>29.84</v>
      </c>
      <c r="F75">
        <v>3595</v>
      </c>
      <c r="G75">
        <v>17.3</v>
      </c>
      <c r="I75" s="103">
        <f t="shared" si="8"/>
        <v>102.55968056720107</v>
      </c>
      <c r="J75" s="104">
        <f t="shared" si="1"/>
        <v>21.434973238545023</v>
      </c>
      <c r="K75" s="76">
        <f t="shared" si="9"/>
        <v>214.90539896238954</v>
      </c>
      <c r="L75" s="76">
        <f t="shared" si="2"/>
        <v>161.19275060559363</v>
      </c>
      <c r="M75" s="103">
        <f t="shared" si="10"/>
        <v>8.2940789559790549</v>
      </c>
      <c r="N75" s="103">
        <f t="shared" si="3"/>
        <v>259.18996737434549</v>
      </c>
    </row>
    <row r="76" spans="1:14">
      <c r="A76" s="102">
        <v>40387</v>
      </c>
      <c r="B76" t="s">
        <v>55</v>
      </c>
      <c r="C76">
        <v>9.1969999999999992</v>
      </c>
      <c r="D76">
        <v>307.44</v>
      </c>
      <c r="E76">
        <v>29.89</v>
      </c>
      <c r="F76">
        <v>3600</v>
      </c>
      <c r="G76">
        <v>17.3</v>
      </c>
      <c r="I76" s="103">
        <f t="shared" si="8"/>
        <v>102.11082090489529</v>
      </c>
      <c r="J76" s="104">
        <f t="shared" si="1"/>
        <v>21.341161569123116</v>
      </c>
      <c r="K76" s="76">
        <f t="shared" si="9"/>
        <v>213.96485035427702</v>
      </c>
      <c r="L76" s="76">
        <f t="shared" si="2"/>
        <v>160.48727918443842</v>
      </c>
      <c r="M76" s="103">
        <f t="shared" si="10"/>
        <v>8.2577793355168101</v>
      </c>
      <c r="N76" s="103">
        <f t="shared" si="3"/>
        <v>258.05560423490033</v>
      </c>
    </row>
    <row r="77" spans="1:14">
      <c r="A77" s="102">
        <v>40387</v>
      </c>
      <c r="B77" t="s">
        <v>56</v>
      </c>
      <c r="C77">
        <v>9.3650000000000002</v>
      </c>
      <c r="D77">
        <v>306.09500000000003</v>
      </c>
      <c r="E77">
        <v>29.94</v>
      </c>
      <c r="F77">
        <v>3598</v>
      </c>
      <c r="G77">
        <v>17.3</v>
      </c>
      <c r="I77" s="103">
        <f t="shared" si="8"/>
        <v>101.66420974149602</v>
      </c>
      <c r="J77" s="104">
        <f t="shared" si="1"/>
        <v>21.247819835972667</v>
      </c>
      <c r="K77" s="76">
        <f t="shared" si="9"/>
        <v>213.02901329120729</v>
      </c>
      <c r="L77" s="76">
        <f t="shared" si="2"/>
        <v>159.78534172245188</v>
      </c>
      <c r="M77" s="103">
        <f t="shared" si="10"/>
        <v>8.2216615528621748</v>
      </c>
      <c r="N77" s="103">
        <f t="shared" si="3"/>
        <v>256.92692352694297</v>
      </c>
    </row>
    <row r="78" spans="1:14">
      <c r="A78" s="102">
        <v>40387</v>
      </c>
      <c r="B78" t="s">
        <v>57</v>
      </c>
      <c r="C78">
        <v>9.532</v>
      </c>
      <c r="D78">
        <v>306.09500000000003</v>
      </c>
      <c r="E78">
        <v>29.94</v>
      </c>
      <c r="F78">
        <v>3599</v>
      </c>
      <c r="G78">
        <v>17.3</v>
      </c>
      <c r="I78" s="103">
        <f t="shared" si="8"/>
        <v>101.66420974149602</v>
      </c>
      <c r="J78" s="104">
        <f t="shared" si="1"/>
        <v>21.247819835972667</v>
      </c>
      <c r="K78" s="76">
        <f t="shared" si="9"/>
        <v>213.02901329120729</v>
      </c>
      <c r="L78" s="76">
        <f t="shared" si="2"/>
        <v>159.78534172245188</v>
      </c>
      <c r="M78" s="103">
        <f t="shared" si="10"/>
        <v>8.2216615528621748</v>
      </c>
      <c r="N78" s="103">
        <f t="shared" si="3"/>
        <v>256.92692352694297</v>
      </c>
    </row>
    <row r="79" spans="1:14">
      <c r="A79" s="102">
        <v>40387</v>
      </c>
      <c r="B79" t="s">
        <v>58</v>
      </c>
      <c r="C79">
        <v>9.6980000000000004</v>
      </c>
      <c r="D79">
        <v>306.36399999999998</v>
      </c>
      <c r="E79">
        <v>29.93</v>
      </c>
      <c r="F79">
        <v>3601</v>
      </c>
      <c r="G79">
        <v>17.3</v>
      </c>
      <c r="I79" s="103">
        <f t="shared" si="8"/>
        <v>101.75335281149226</v>
      </c>
      <c r="J79" s="104">
        <f t="shared" si="1"/>
        <v>21.266450737601883</v>
      </c>
      <c r="K79" s="76">
        <f t="shared" si="9"/>
        <v>213.21580528311216</v>
      </c>
      <c r="L79" s="76">
        <f t="shared" si="2"/>
        <v>159.92544762538228</v>
      </c>
      <c r="M79" s="103">
        <f t="shared" si="10"/>
        <v>8.2288706203713389</v>
      </c>
      <c r="N79" s="103">
        <f t="shared" si="3"/>
        <v>257.15220688660435</v>
      </c>
    </row>
    <row r="80" spans="1:14">
      <c r="A80" s="102">
        <v>40387</v>
      </c>
      <c r="B80" t="s">
        <v>59</v>
      </c>
      <c r="C80">
        <v>9.8650000000000002</v>
      </c>
      <c r="D80">
        <v>308.791</v>
      </c>
      <c r="E80">
        <v>29.84</v>
      </c>
      <c r="F80">
        <v>3605</v>
      </c>
      <c r="G80">
        <v>17.3</v>
      </c>
      <c r="I80" s="103">
        <f t="shared" si="8"/>
        <v>102.55968056720107</v>
      </c>
      <c r="J80" s="104">
        <f t="shared" si="1"/>
        <v>21.434973238545023</v>
      </c>
      <c r="K80" s="76">
        <f t="shared" si="9"/>
        <v>214.90539896238954</v>
      </c>
      <c r="L80" s="76">
        <f t="shared" si="2"/>
        <v>161.19275060559363</v>
      </c>
      <c r="M80" s="103">
        <f t="shared" si="10"/>
        <v>8.2940789559790549</v>
      </c>
      <c r="N80" s="103">
        <f t="shared" si="3"/>
        <v>259.18996737434549</v>
      </c>
    </row>
    <row r="81" spans="1:14">
      <c r="A81" s="102">
        <v>40387</v>
      </c>
      <c r="B81" t="s">
        <v>60</v>
      </c>
      <c r="C81">
        <v>10.032</v>
      </c>
      <c r="D81">
        <v>306.36399999999998</v>
      </c>
      <c r="E81">
        <v>29.93</v>
      </c>
      <c r="F81">
        <v>3608</v>
      </c>
      <c r="G81">
        <v>17.3</v>
      </c>
      <c r="I81" s="103">
        <f t="shared" si="8"/>
        <v>101.75335281149226</v>
      </c>
      <c r="J81" s="104">
        <f t="shared" si="1"/>
        <v>21.266450737601883</v>
      </c>
      <c r="K81" s="76">
        <f t="shared" si="9"/>
        <v>213.21580528311216</v>
      </c>
      <c r="L81" s="76">
        <f t="shared" si="2"/>
        <v>159.92544762538228</v>
      </c>
      <c r="M81" s="103">
        <f t="shared" si="10"/>
        <v>8.2288706203713389</v>
      </c>
      <c r="N81" s="103">
        <f t="shared" si="3"/>
        <v>257.15220688660435</v>
      </c>
    </row>
    <row r="82" spans="1:14">
      <c r="A82" s="102">
        <v>40387</v>
      </c>
      <c r="B82" t="s">
        <v>61</v>
      </c>
      <c r="C82">
        <v>10.199</v>
      </c>
      <c r="D82">
        <v>303.95800000000003</v>
      </c>
      <c r="E82">
        <v>30.02</v>
      </c>
      <c r="F82">
        <v>3602</v>
      </c>
      <c r="G82">
        <v>17.3</v>
      </c>
      <c r="I82" s="103">
        <f t="shared" si="8"/>
        <v>100.95427158966856</v>
      </c>
      <c r="J82" s="104">
        <f t="shared" si="1"/>
        <v>21.099442762240727</v>
      </c>
      <c r="K82" s="76">
        <f t="shared" si="9"/>
        <v>211.54139612125005</v>
      </c>
      <c r="L82" s="76">
        <f t="shared" si="2"/>
        <v>158.66953400132763</v>
      </c>
      <c r="M82" s="103">
        <f t="shared" si="10"/>
        <v>8.1642483174410589</v>
      </c>
      <c r="N82" s="103">
        <f t="shared" si="3"/>
        <v>255.1327599200331</v>
      </c>
    </row>
    <row r="83" spans="1:14">
      <c r="A83" s="102">
        <v>40387</v>
      </c>
      <c r="B83" t="s">
        <v>62</v>
      </c>
      <c r="C83">
        <v>10.366</v>
      </c>
      <c r="D83">
        <v>307.44</v>
      </c>
      <c r="E83">
        <v>29.89</v>
      </c>
      <c r="F83">
        <v>3609</v>
      </c>
      <c r="G83">
        <v>17.3</v>
      </c>
      <c r="I83" s="103">
        <f t="shared" si="8"/>
        <v>102.11082090489529</v>
      </c>
      <c r="J83" s="104">
        <f t="shared" si="1"/>
        <v>21.341161569123116</v>
      </c>
      <c r="K83" s="76">
        <f t="shared" si="9"/>
        <v>213.96485035427702</v>
      </c>
      <c r="L83" s="76">
        <f t="shared" si="2"/>
        <v>160.48727918443842</v>
      </c>
      <c r="M83" s="103">
        <f t="shared" si="10"/>
        <v>8.2577793355168101</v>
      </c>
      <c r="N83" s="103">
        <f t="shared" si="3"/>
        <v>258.05560423490033</v>
      </c>
    </row>
    <row r="84" spans="1:14">
      <c r="A84" s="102">
        <v>40387</v>
      </c>
      <c r="B84" t="s">
        <v>63</v>
      </c>
      <c r="C84">
        <v>10.532999999999999</v>
      </c>
      <c r="D84">
        <v>303.95800000000003</v>
      </c>
      <c r="E84">
        <v>30.02</v>
      </c>
      <c r="F84">
        <v>3610</v>
      </c>
      <c r="G84">
        <v>17.3</v>
      </c>
      <c r="I84" s="103">
        <f t="shared" si="8"/>
        <v>100.95427158966856</v>
      </c>
      <c r="J84" s="104">
        <f t="shared" si="1"/>
        <v>21.099442762240727</v>
      </c>
      <c r="K84" s="76">
        <f t="shared" si="9"/>
        <v>211.54139612125005</v>
      </c>
      <c r="L84" s="76">
        <f t="shared" si="2"/>
        <v>158.66953400132763</v>
      </c>
      <c r="M84" s="103">
        <f t="shared" si="10"/>
        <v>8.1642483174410589</v>
      </c>
      <c r="N84" s="103">
        <f t="shared" si="3"/>
        <v>255.1327599200331</v>
      </c>
    </row>
    <row r="85" spans="1:14">
      <c r="A85" s="102">
        <v>40387</v>
      </c>
      <c r="B85" t="s">
        <v>64</v>
      </c>
      <c r="C85">
        <v>10.7</v>
      </c>
      <c r="D85">
        <v>307.33300000000003</v>
      </c>
      <c r="E85">
        <v>29.85</v>
      </c>
      <c r="F85">
        <v>3608</v>
      </c>
      <c r="G85">
        <v>17.399999999999999</v>
      </c>
      <c r="I85" s="103">
        <f t="shared" si="8"/>
        <v>102.2868889247849</v>
      </c>
      <c r="J85" s="104">
        <f t="shared" ref="J85:J148" si="11">I85*20.9/100</f>
        <v>21.377959785280044</v>
      </c>
      <c r="K85" s="76">
        <f t="shared" si="9"/>
        <v>214.30689746486181</v>
      </c>
      <c r="L85" s="76">
        <f t="shared" ref="L85:L148" si="12">K85/1.33322</f>
        <v>160.74383632473393</v>
      </c>
      <c r="M85" s="103">
        <f t="shared" si="10"/>
        <v>8.2561985649122924</v>
      </c>
      <c r="N85" s="103">
        <f t="shared" ref="N85:N148" si="13">M85*31.25</f>
        <v>258.00620515350914</v>
      </c>
    </row>
    <row r="86" spans="1:14">
      <c r="A86" s="102">
        <v>40387</v>
      </c>
      <c r="B86" t="s">
        <v>65</v>
      </c>
      <c r="C86">
        <v>10.866</v>
      </c>
      <c r="D86">
        <v>307.87299999999999</v>
      </c>
      <c r="E86">
        <v>29.83</v>
      </c>
      <c r="F86">
        <v>3608</v>
      </c>
      <c r="G86">
        <v>17.399999999999999</v>
      </c>
      <c r="I86" s="103">
        <f t="shared" si="8"/>
        <v>102.46657395358442</v>
      </c>
      <c r="J86" s="104">
        <f t="shared" si="11"/>
        <v>21.41551395629914</v>
      </c>
      <c r="K86" s="76">
        <f t="shared" si="9"/>
        <v>214.68336547017208</v>
      </c>
      <c r="L86" s="76">
        <f t="shared" si="12"/>
        <v>161.02621133059216</v>
      </c>
      <c r="M86" s="103">
        <f t="shared" si="10"/>
        <v>8.270702039331205</v>
      </c>
      <c r="N86" s="103">
        <f t="shared" si="13"/>
        <v>258.45943872910016</v>
      </c>
    </row>
    <row r="87" spans="1:14">
      <c r="A87" s="102">
        <v>40387</v>
      </c>
      <c r="B87" t="s">
        <v>66</v>
      </c>
      <c r="C87">
        <v>11.032999999999999</v>
      </c>
      <c r="D87">
        <v>303.053</v>
      </c>
      <c r="E87">
        <v>30.01</v>
      </c>
      <c r="F87">
        <v>3614</v>
      </c>
      <c r="G87">
        <v>17.399999999999999</v>
      </c>
      <c r="I87" s="103">
        <f t="shared" si="8"/>
        <v>100.8623263687367</v>
      </c>
      <c r="J87" s="104">
        <f t="shared" si="11"/>
        <v>21.08022621106597</v>
      </c>
      <c r="K87" s="76">
        <f t="shared" si="9"/>
        <v>211.32221795372917</v>
      </c>
      <c r="L87" s="76">
        <f t="shared" si="12"/>
        <v>158.50513640189104</v>
      </c>
      <c r="M87" s="103">
        <f t="shared" si="10"/>
        <v>8.1412134338314015</v>
      </c>
      <c r="N87" s="103">
        <f t="shared" si="13"/>
        <v>254.4129198072313</v>
      </c>
    </row>
    <row r="88" spans="1:14">
      <c r="A88" s="102">
        <v>40387</v>
      </c>
      <c r="B88" t="s">
        <v>67</v>
      </c>
      <c r="C88">
        <v>11.2</v>
      </c>
      <c r="D88">
        <v>304.91699999999997</v>
      </c>
      <c r="E88">
        <v>29.94</v>
      </c>
      <c r="F88">
        <v>3615</v>
      </c>
      <c r="G88">
        <v>17.399999999999999</v>
      </c>
      <c r="I88" s="103">
        <f t="shared" si="8"/>
        <v>101.4827605143835</v>
      </c>
      <c r="J88" s="104">
        <f t="shared" si="11"/>
        <v>21.209896947506149</v>
      </c>
      <c r="K88" s="76">
        <f t="shared" si="9"/>
        <v>212.62212372105193</v>
      </c>
      <c r="L88" s="76">
        <f t="shared" si="12"/>
        <v>159.48014860342025</v>
      </c>
      <c r="M88" s="103">
        <f t="shared" si="10"/>
        <v>8.1912924572209818</v>
      </c>
      <c r="N88" s="103">
        <f t="shared" si="13"/>
        <v>255.97788928815567</v>
      </c>
    </row>
    <row r="89" spans="1:14">
      <c r="A89" s="102">
        <v>40387</v>
      </c>
      <c r="B89" t="s">
        <v>68</v>
      </c>
      <c r="C89">
        <v>11.367000000000001</v>
      </c>
      <c r="D89">
        <v>302.52300000000002</v>
      </c>
      <c r="E89">
        <v>30.03</v>
      </c>
      <c r="F89">
        <v>3609</v>
      </c>
      <c r="G89">
        <v>17.399999999999999</v>
      </c>
      <c r="I89" s="103">
        <f t="shared" si="8"/>
        <v>100.68585650246027</v>
      </c>
      <c r="J89" s="104">
        <f t="shared" si="11"/>
        <v>21.043344009014195</v>
      </c>
      <c r="K89" s="76">
        <f t="shared" si="9"/>
        <v>210.95248621259125</v>
      </c>
      <c r="L89" s="76">
        <f t="shared" si="12"/>
        <v>158.22781402363543</v>
      </c>
      <c r="M89" s="103">
        <f t="shared" si="10"/>
        <v>8.1269694747862395</v>
      </c>
      <c r="N89" s="103">
        <f t="shared" si="13"/>
        <v>253.96779608706998</v>
      </c>
    </row>
    <row r="90" spans="1:14">
      <c r="A90" s="102">
        <v>40387</v>
      </c>
      <c r="B90" t="s">
        <v>69</v>
      </c>
      <c r="C90">
        <v>11.534000000000001</v>
      </c>
      <c r="D90">
        <v>304.38299999999998</v>
      </c>
      <c r="E90">
        <v>29.96</v>
      </c>
      <c r="F90">
        <v>3619</v>
      </c>
      <c r="G90">
        <v>17.399999999999999</v>
      </c>
      <c r="I90" s="103">
        <f t="shared" si="8"/>
        <v>101.30504944542319</v>
      </c>
      <c r="J90" s="104">
        <f t="shared" si="11"/>
        <v>21.172755334093445</v>
      </c>
      <c r="K90" s="76">
        <f t="shared" si="9"/>
        <v>212.24979146777503</v>
      </c>
      <c r="L90" s="76">
        <f t="shared" si="12"/>
        <v>159.20087567526366</v>
      </c>
      <c r="M90" s="103">
        <f t="shared" si="10"/>
        <v>8.1769483131381744</v>
      </c>
      <c r="N90" s="103">
        <f t="shared" si="13"/>
        <v>255.52963478556794</v>
      </c>
    </row>
    <row r="91" spans="1:14">
      <c r="A91" s="102">
        <v>40387</v>
      </c>
      <c r="B91" t="s">
        <v>70</v>
      </c>
      <c r="C91">
        <v>11.701000000000001</v>
      </c>
      <c r="D91">
        <v>301.99400000000003</v>
      </c>
      <c r="E91">
        <v>30.05</v>
      </c>
      <c r="F91">
        <v>3615</v>
      </c>
      <c r="G91">
        <v>17.399999999999999</v>
      </c>
      <c r="I91" s="103">
        <f t="shared" si="8"/>
        <v>100.5097391509738</v>
      </c>
      <c r="J91" s="104">
        <f t="shared" si="11"/>
        <v>21.006535482553524</v>
      </c>
      <c r="K91" s="76">
        <f t="shared" si="9"/>
        <v>210.58349304461498</v>
      </c>
      <c r="L91" s="76">
        <f t="shared" si="12"/>
        <v>157.95104562233914</v>
      </c>
      <c r="M91" s="103">
        <f t="shared" si="10"/>
        <v>8.1127539693594581</v>
      </c>
      <c r="N91" s="103">
        <f t="shared" si="13"/>
        <v>253.52356154248307</v>
      </c>
    </row>
    <row r="92" spans="1:14">
      <c r="A92" s="102">
        <v>40387</v>
      </c>
      <c r="B92" t="s">
        <v>71</v>
      </c>
      <c r="C92">
        <v>11.868</v>
      </c>
      <c r="D92">
        <v>304.91699999999997</v>
      </c>
      <c r="E92">
        <v>29.94</v>
      </c>
      <c r="F92">
        <v>3614</v>
      </c>
      <c r="G92">
        <v>17.399999999999999</v>
      </c>
      <c r="I92" s="103">
        <f t="shared" si="8"/>
        <v>101.4827605143835</v>
      </c>
      <c r="J92" s="104">
        <f t="shared" si="11"/>
        <v>21.209896947506149</v>
      </c>
      <c r="K92" s="76">
        <f t="shared" si="9"/>
        <v>212.62212372105193</v>
      </c>
      <c r="L92" s="76">
        <f t="shared" si="12"/>
        <v>159.48014860342025</v>
      </c>
      <c r="M92" s="103">
        <f t="shared" si="10"/>
        <v>8.1912924572209818</v>
      </c>
      <c r="N92" s="103">
        <f t="shared" si="13"/>
        <v>255.97788928815567</v>
      </c>
    </row>
    <row r="93" spans="1:14">
      <c r="A93" s="102">
        <v>40387</v>
      </c>
      <c r="B93" t="s">
        <v>72</v>
      </c>
      <c r="C93">
        <v>12.035</v>
      </c>
      <c r="D93">
        <v>303.053</v>
      </c>
      <c r="E93">
        <v>30.01</v>
      </c>
      <c r="F93">
        <v>3616</v>
      </c>
      <c r="G93">
        <v>17.399999999999999</v>
      </c>
      <c r="I93" s="103">
        <f t="shared" si="8"/>
        <v>100.8623263687367</v>
      </c>
      <c r="J93" s="104">
        <f t="shared" si="11"/>
        <v>21.08022621106597</v>
      </c>
      <c r="K93" s="76">
        <f t="shared" si="9"/>
        <v>211.32221795372917</v>
      </c>
      <c r="L93" s="76">
        <f t="shared" si="12"/>
        <v>158.50513640189104</v>
      </c>
      <c r="M93" s="103">
        <f t="shared" si="10"/>
        <v>8.1412134338314015</v>
      </c>
      <c r="N93" s="103">
        <f t="shared" si="13"/>
        <v>254.4129198072313</v>
      </c>
    </row>
    <row r="94" spans="1:14">
      <c r="A94" s="102">
        <v>40387</v>
      </c>
      <c r="B94" t="s">
        <v>73</v>
      </c>
      <c r="C94">
        <v>12.202</v>
      </c>
      <c r="D94">
        <v>304.64999999999998</v>
      </c>
      <c r="E94">
        <v>29.95</v>
      </c>
      <c r="F94">
        <v>3618</v>
      </c>
      <c r="G94">
        <v>17.399999999999999</v>
      </c>
      <c r="I94" s="103">
        <f t="shared" si="8"/>
        <v>101.39386044471841</v>
      </c>
      <c r="J94" s="104">
        <f t="shared" si="11"/>
        <v>21.191316832946146</v>
      </c>
      <c r="K94" s="76">
        <f t="shared" si="9"/>
        <v>212.43586428629342</v>
      </c>
      <c r="L94" s="76">
        <f t="shared" si="12"/>
        <v>159.34044215230301</v>
      </c>
      <c r="M94" s="103">
        <f t="shared" si="10"/>
        <v>8.1841167904732206</v>
      </c>
      <c r="N94" s="103">
        <f t="shared" si="13"/>
        <v>255.75364970228816</v>
      </c>
    </row>
    <row r="95" spans="1:14">
      <c r="A95" s="102">
        <v>40387</v>
      </c>
      <c r="B95" t="s">
        <v>74</v>
      </c>
      <c r="C95">
        <v>12.369</v>
      </c>
      <c r="D95">
        <v>301.46499999999997</v>
      </c>
      <c r="E95">
        <v>30.07</v>
      </c>
      <c r="F95">
        <v>3614</v>
      </c>
      <c r="G95">
        <v>17.399999999999999</v>
      </c>
      <c r="I95" s="103">
        <f t="shared" si="8"/>
        <v>100.33397337972923</v>
      </c>
      <c r="J95" s="104">
        <f t="shared" si="11"/>
        <v>20.969800436363407</v>
      </c>
      <c r="K95" s="76">
        <f t="shared" si="9"/>
        <v>210.2152364917772</v>
      </c>
      <c r="L95" s="76">
        <f t="shared" si="12"/>
        <v>157.67482972935989</v>
      </c>
      <c r="M95" s="103">
        <f t="shared" si="10"/>
        <v>8.0985668421179877</v>
      </c>
      <c r="N95" s="103">
        <f t="shared" si="13"/>
        <v>253.08021381618713</v>
      </c>
    </row>
    <row r="96" spans="1:14">
      <c r="A96" s="102">
        <v>40387</v>
      </c>
      <c r="B96" t="s">
        <v>75</v>
      </c>
      <c r="C96">
        <v>12.536</v>
      </c>
      <c r="D96">
        <v>302.52300000000002</v>
      </c>
      <c r="E96">
        <v>30.03</v>
      </c>
      <c r="F96">
        <v>3626</v>
      </c>
      <c r="G96">
        <v>17.399999999999999</v>
      </c>
      <c r="I96" s="103">
        <f t="shared" si="8"/>
        <v>100.68585650246027</v>
      </c>
      <c r="J96" s="104">
        <f t="shared" si="11"/>
        <v>21.043344009014195</v>
      </c>
      <c r="K96" s="76">
        <f t="shared" si="9"/>
        <v>210.95248621259125</v>
      </c>
      <c r="L96" s="76">
        <f t="shared" si="12"/>
        <v>158.22781402363543</v>
      </c>
      <c r="M96" s="103">
        <f t="shared" si="10"/>
        <v>8.1269694747862395</v>
      </c>
      <c r="N96" s="103">
        <f t="shared" si="13"/>
        <v>253.96779608706998</v>
      </c>
    </row>
    <row r="97" spans="1:14">
      <c r="A97" s="102">
        <v>40387</v>
      </c>
      <c r="B97" t="s">
        <v>76</v>
      </c>
      <c r="C97">
        <v>12.702</v>
      </c>
      <c r="D97">
        <v>303.85000000000002</v>
      </c>
      <c r="E97">
        <v>29.98</v>
      </c>
      <c r="F97">
        <v>3623</v>
      </c>
      <c r="G97">
        <v>17.399999999999999</v>
      </c>
      <c r="I97" s="103">
        <f t="shared" si="8"/>
        <v>101.12769418474281</v>
      </c>
      <c r="J97" s="104">
        <f t="shared" si="11"/>
        <v>21.135688084611246</v>
      </c>
      <c r="K97" s="76">
        <f t="shared" si="9"/>
        <v>211.8782046880321</v>
      </c>
      <c r="L97" s="76">
        <f t="shared" si="12"/>
        <v>158.92216189978555</v>
      </c>
      <c r="M97" s="103">
        <f t="shared" si="10"/>
        <v>8.1626328885114106</v>
      </c>
      <c r="N97" s="103">
        <f t="shared" si="13"/>
        <v>255.08227776598159</v>
      </c>
    </row>
    <row r="98" spans="1:14">
      <c r="A98" s="102">
        <v>40387</v>
      </c>
      <c r="B98" t="s">
        <v>77</v>
      </c>
      <c r="C98">
        <v>12.87</v>
      </c>
      <c r="D98">
        <v>301.72899999999998</v>
      </c>
      <c r="E98">
        <v>30.06</v>
      </c>
      <c r="F98">
        <v>3621</v>
      </c>
      <c r="G98">
        <v>17.399999999999999</v>
      </c>
      <c r="I98" s="103">
        <f t="shared" si="8"/>
        <v>100.42181237611911</v>
      </c>
      <c r="J98" s="104">
        <f t="shared" si="11"/>
        <v>20.988158786608892</v>
      </c>
      <c r="K98" s="76">
        <f t="shared" si="9"/>
        <v>210.3992728134468</v>
      </c>
      <c r="L98" s="76">
        <f t="shared" si="12"/>
        <v>157.81286870392492</v>
      </c>
      <c r="M98" s="103">
        <f t="shared" si="10"/>
        <v>8.1056568631711325</v>
      </c>
      <c r="N98" s="103">
        <f t="shared" si="13"/>
        <v>253.30177697409789</v>
      </c>
    </row>
    <row r="99" spans="1:14">
      <c r="A99" s="102">
        <v>40387</v>
      </c>
      <c r="B99" t="s">
        <v>78</v>
      </c>
      <c r="C99">
        <v>13.036</v>
      </c>
      <c r="D99">
        <v>302.52300000000002</v>
      </c>
      <c r="E99">
        <v>30.03</v>
      </c>
      <c r="F99">
        <v>3619</v>
      </c>
      <c r="G99">
        <v>17.399999999999999</v>
      </c>
      <c r="I99" s="103">
        <f t="shared" si="8"/>
        <v>100.68585650246027</v>
      </c>
      <c r="J99" s="104">
        <f t="shared" si="11"/>
        <v>21.043344009014195</v>
      </c>
      <c r="K99" s="76">
        <f t="shared" si="9"/>
        <v>210.95248621259125</v>
      </c>
      <c r="L99" s="76">
        <f t="shared" si="12"/>
        <v>158.22781402363543</v>
      </c>
      <c r="M99" s="103">
        <f t="shared" si="10"/>
        <v>8.1269694747862395</v>
      </c>
      <c r="N99" s="103">
        <f t="shared" si="13"/>
        <v>253.96779608706998</v>
      </c>
    </row>
    <row r="100" spans="1:14">
      <c r="A100" s="102">
        <v>40387</v>
      </c>
      <c r="B100" t="s">
        <v>79</v>
      </c>
      <c r="C100">
        <v>13.202999999999999</v>
      </c>
      <c r="D100">
        <v>305.827</v>
      </c>
      <c r="E100">
        <v>29.95</v>
      </c>
      <c r="F100">
        <v>3619</v>
      </c>
      <c r="G100">
        <v>17.3</v>
      </c>
      <c r="I100" s="103">
        <f t="shared" si="8"/>
        <v>101.57515601476879</v>
      </c>
      <c r="J100" s="104">
        <f t="shared" si="11"/>
        <v>21.229207607086678</v>
      </c>
      <c r="K100" s="76">
        <f t="shared" si="9"/>
        <v>212.84240851079494</v>
      </c>
      <c r="L100" s="76">
        <f t="shared" si="12"/>
        <v>159.64537624007662</v>
      </c>
      <c r="M100" s="103">
        <f t="shared" si="10"/>
        <v>8.2144597106107629</v>
      </c>
      <c r="N100" s="103">
        <f t="shared" si="13"/>
        <v>256.70186595658635</v>
      </c>
    </row>
    <row r="101" spans="1:14">
      <c r="A101" s="102">
        <v>40387</v>
      </c>
      <c r="B101" t="s">
        <v>80</v>
      </c>
      <c r="C101">
        <v>13.37</v>
      </c>
      <c r="D101">
        <v>303.42599999999999</v>
      </c>
      <c r="E101">
        <v>30.04</v>
      </c>
      <c r="F101">
        <v>3628</v>
      </c>
      <c r="G101">
        <v>17.3</v>
      </c>
      <c r="I101" s="103">
        <f t="shared" si="8"/>
        <v>100.77767339247711</v>
      </c>
      <c r="J101" s="104">
        <f t="shared" si="11"/>
        <v>21.062533739027717</v>
      </c>
      <c r="K101" s="76">
        <f t="shared" si="9"/>
        <v>211.17134908313938</v>
      </c>
      <c r="L101" s="76">
        <f t="shared" si="12"/>
        <v>158.39197513024058</v>
      </c>
      <c r="M101" s="103">
        <f t="shared" si="10"/>
        <v>8.1499666876340164</v>
      </c>
      <c r="N101" s="103">
        <f t="shared" si="13"/>
        <v>254.686458988563</v>
      </c>
    </row>
    <row r="102" spans="1:14">
      <c r="A102" s="102">
        <v>40387</v>
      </c>
      <c r="B102" t="s">
        <v>81</v>
      </c>
      <c r="C102">
        <v>13.537000000000001</v>
      </c>
      <c r="D102">
        <v>303.16000000000003</v>
      </c>
      <c r="E102">
        <v>30.05</v>
      </c>
      <c r="F102">
        <v>3621</v>
      </c>
      <c r="G102">
        <v>17.3</v>
      </c>
      <c r="I102" s="103">
        <f t="shared" si="8"/>
        <v>100.68950659874019</v>
      </c>
      <c r="J102" s="104">
        <f t="shared" si="11"/>
        <v>21.044106879136699</v>
      </c>
      <c r="K102" s="76">
        <f t="shared" si="9"/>
        <v>210.98660279806438</v>
      </c>
      <c r="L102" s="76">
        <f t="shared" si="12"/>
        <v>158.2534036378575</v>
      </c>
      <c r="M102" s="103">
        <f t="shared" si="10"/>
        <v>8.1428365723245175</v>
      </c>
      <c r="N102" s="103">
        <f t="shared" si="13"/>
        <v>254.46364288514118</v>
      </c>
    </row>
    <row r="103" spans="1:14">
      <c r="A103" s="102">
        <v>40387</v>
      </c>
      <c r="B103" t="s">
        <v>82</v>
      </c>
      <c r="C103">
        <v>13.704000000000001</v>
      </c>
      <c r="D103">
        <v>305.827</v>
      </c>
      <c r="E103">
        <v>29.95</v>
      </c>
      <c r="F103">
        <v>3626</v>
      </c>
      <c r="G103">
        <v>17.3</v>
      </c>
      <c r="I103" s="103">
        <f t="shared" si="8"/>
        <v>101.57515601476879</v>
      </c>
      <c r="J103" s="104">
        <f t="shared" si="11"/>
        <v>21.229207607086678</v>
      </c>
      <c r="K103" s="76">
        <f t="shared" si="9"/>
        <v>212.84240851079494</v>
      </c>
      <c r="L103" s="76">
        <f t="shared" si="12"/>
        <v>159.64537624007662</v>
      </c>
      <c r="M103" s="103">
        <f t="shared" si="10"/>
        <v>8.2144597106107629</v>
      </c>
      <c r="N103" s="103">
        <f t="shared" si="13"/>
        <v>256.70186595658635</v>
      </c>
    </row>
    <row r="104" spans="1:14">
      <c r="A104" s="102">
        <v>40387</v>
      </c>
      <c r="B104" t="s">
        <v>83</v>
      </c>
      <c r="C104">
        <v>13.871</v>
      </c>
      <c r="D104">
        <v>307.93</v>
      </c>
      <c r="E104">
        <v>29.96</v>
      </c>
      <c r="F104">
        <v>3621</v>
      </c>
      <c r="G104">
        <v>17.100000000000001</v>
      </c>
      <c r="I104" s="103">
        <f t="shared" si="8"/>
        <v>101.84983798526234</v>
      </c>
      <c r="J104" s="104">
        <f t="shared" si="11"/>
        <v>21.286616138919825</v>
      </c>
      <c r="K104" s="76">
        <f t="shared" si="9"/>
        <v>213.4710869195394</v>
      </c>
      <c r="L104" s="76">
        <f t="shared" si="12"/>
        <v>160.11692512829046</v>
      </c>
      <c r="M104" s="103">
        <f t="shared" si="10"/>
        <v>8.2683273384384943</v>
      </c>
      <c r="N104" s="103">
        <f t="shared" si="13"/>
        <v>258.38522932620293</v>
      </c>
    </row>
    <row r="105" spans="1:14">
      <c r="A105" s="102">
        <v>40387</v>
      </c>
      <c r="B105" t="s">
        <v>84</v>
      </c>
      <c r="C105">
        <v>14.038</v>
      </c>
      <c r="D105">
        <v>305.245</v>
      </c>
      <c r="E105">
        <v>30.06</v>
      </c>
      <c r="F105">
        <v>3634</v>
      </c>
      <c r="G105">
        <v>17.100000000000001</v>
      </c>
      <c r="I105" s="103">
        <f t="shared" si="8"/>
        <v>100.96200973013363</v>
      </c>
      <c r="J105" s="104">
        <f t="shared" si="11"/>
        <v>21.101060033597928</v>
      </c>
      <c r="K105" s="76">
        <f t="shared" si="9"/>
        <v>211.61025271136299</v>
      </c>
      <c r="L105" s="76">
        <f t="shared" si="12"/>
        <v>158.7211808338931</v>
      </c>
      <c r="M105" s="103">
        <f t="shared" si="10"/>
        <v>8.1962520678349122</v>
      </c>
      <c r="N105" s="103">
        <f t="shared" si="13"/>
        <v>256.132877119841</v>
      </c>
    </row>
    <row r="106" spans="1:14">
      <c r="A106" s="102">
        <v>40387</v>
      </c>
      <c r="B106" t="s">
        <v>85</v>
      </c>
      <c r="C106">
        <v>14.205</v>
      </c>
      <c r="D106">
        <v>304.17899999999997</v>
      </c>
      <c r="E106">
        <v>30.1</v>
      </c>
      <c r="F106">
        <v>3634</v>
      </c>
      <c r="G106">
        <v>17.100000000000001</v>
      </c>
      <c r="I106" s="103">
        <f t="shared" si="8"/>
        <v>100.60935561614964</v>
      </c>
      <c r="J106" s="104">
        <f t="shared" si="11"/>
        <v>21.027355323775272</v>
      </c>
      <c r="K106" s="76">
        <f t="shared" si="9"/>
        <v>210.8711110641303</v>
      </c>
      <c r="L106" s="76">
        <f t="shared" si="12"/>
        <v>158.16677747418302</v>
      </c>
      <c r="M106" s="103">
        <f t="shared" si="10"/>
        <v>8.1676230615512821</v>
      </c>
      <c r="N106" s="103">
        <f t="shared" si="13"/>
        <v>255.23822067347757</v>
      </c>
    </row>
    <row r="107" spans="1:14">
      <c r="A107" s="102">
        <v>40387</v>
      </c>
      <c r="B107" t="s">
        <v>86</v>
      </c>
      <c r="C107">
        <v>14.372</v>
      </c>
      <c r="D107">
        <v>312.39299999999997</v>
      </c>
      <c r="E107">
        <v>29.84</v>
      </c>
      <c r="F107">
        <v>3634</v>
      </c>
      <c r="G107">
        <v>17</v>
      </c>
      <c r="I107" s="103">
        <f>(-((TAN(E107*PI()/180))/(TAN(($B$7+($B$14*(G107-$E$7)))*PI()/180))*($H$13+($B$15*(G107-$E$8)))+(TAN(E107*PI()/180))/(TAN(($B$7+($B$14*(G107-$E$7)))*PI()/180))*1/$B$16*($H$13+($B$15*(G107-$E$8)))-$B$13*1/$B$16*($H$13+($B$15*(G107-$E$8)))-($H$13+($B$15*(G107-$E$8)))+$B$13*($H$13+($B$15*(G107-$E$8))))+(SQRT((POWER(((TAN(E107*PI()/180))/(TAN(($B$7+($B$14*(G107-$E$7)))*PI()/180))*($H$13+($B$15*(G107-$E$8)))+(TAN(E107*PI()/180))/(TAN(($B$7+($B$14*(G107-$E$7)))*PI()/180))*1/$B$16*($H$13+($B$15*(G107-$E$8)))-$B$13*1/$B$16*($H$13+($B$15*(G107-$E$8)))-($H$13+($B$15*(G107-$E$8)))+$B$13*($H$13+($B$15*(G107-$E$8)))),2))-4*((TAN(E107*PI()/180))/(TAN(($B$7+($B$14*(G107-$E$7)))*PI()/180))*1/$B$16*POWER(($H$13+($B$15*(G107-$E$8))),2))*((TAN(E107*PI()/180))/(TAN(($B$7+($B$14*(G107-$E$7)))*PI()/180))-1))))/(2*((TAN(E107*PI()/180))/(TAN(($B$7+($B$14*(G107-$E$7)))*PI()/180))*1/$B$16*POWER(($H$13+($B$15*(G107-$E$8))),2)))</f>
        <v>103.11141904780615</v>
      </c>
      <c r="J107" s="104">
        <f t="shared" si="11"/>
        <v>21.550286580991482</v>
      </c>
      <c r="K107" s="76">
        <f>($B$9-EXP(52.57-6690.9/(273.15+G107)-4.681*LN(273.15+G107)))*I107/100*0.2095</f>
        <v>216.14194268625931</v>
      </c>
      <c r="L107" s="76">
        <f t="shared" si="12"/>
        <v>162.12023723485945</v>
      </c>
      <c r="M107" s="103">
        <f>(($B$9-EXP(52.57-6690.9/(273.15+G107)-4.681*LN(273.15+G107)))/1013)*I107/100*0.2095*((49-1.335*G107+0.02759*POWER(G107,2)-0.0003235*POWER(G107,3)+0.000001614*POWER(G107,4))
-($J$16*(5.516*10^-1-1.759*10^-2*G107+2.253*10^-4*POWER(G107,2)-2.654*10^-7*POWER(G107,3)+5.363*10^-8*POWER(G107,4))))*32/22.414</f>
        <v>8.38684438499169</v>
      </c>
      <c r="N107" s="103">
        <f t="shared" si="13"/>
        <v>262.08888703099029</v>
      </c>
    </row>
    <row r="108" spans="1:14">
      <c r="A108" s="102">
        <v>40387</v>
      </c>
      <c r="B108" t="s">
        <v>87</v>
      </c>
      <c r="C108">
        <v>14.539</v>
      </c>
      <c r="D108">
        <v>307.77300000000002</v>
      </c>
      <c r="E108">
        <v>30.01</v>
      </c>
      <c r="F108">
        <v>3636</v>
      </c>
      <c r="G108">
        <v>17</v>
      </c>
      <c r="I108" s="103">
        <f>(-((TAN(E108*PI()/180))/(TAN(($B$7+($B$14*(G108-$E$7)))*PI()/180))*($H$13+($B$15*(G108-$E$8)))+(TAN(E108*PI()/180))/(TAN(($B$7+($B$14*(G108-$E$7)))*PI()/180))*1/$B$16*($H$13+($B$15*(G108-$E$8)))-$B$13*1/$B$16*($H$13+($B$15*(G108-$E$8)))-($H$13+($B$15*(G108-$E$8)))+$B$13*($H$13+($B$15*(G108-$E$8))))+(SQRT((POWER(((TAN(E108*PI()/180))/(TAN(($B$7+($B$14*(G108-$E$7)))*PI()/180))*($H$13+($B$15*(G108-$E$8)))+(TAN(E108*PI()/180))/(TAN(($B$7+($B$14*(G108-$E$7)))*PI()/180))*1/$B$16*($H$13+($B$15*(G108-$E$8)))-$B$13*1/$B$16*($H$13+($B$15*(G108-$E$8)))-($H$13+($B$15*(G108-$E$8)))+$B$13*($H$13+($B$15*(G108-$E$8)))),2))-4*((TAN(E108*PI()/180))/(TAN(($B$7+($B$14*(G108-$E$7)))*PI()/180))*1/$B$16*POWER(($H$13+($B$15*(G108-$E$8))),2))*((TAN(E108*PI()/180))/(TAN(($B$7+($B$14*(G108-$E$7)))*PI()/180))-1))))/(2*((TAN(E108*PI()/180))/(TAN(($B$7+($B$14*(G108-$E$7)))*PI()/180))*1/$B$16*POWER(($H$13+($B$15*(G108-$E$8))),2)))</f>
        <v>101.58655015178206</v>
      </c>
      <c r="J108" s="104">
        <f t="shared" si="11"/>
        <v>21.231588981722449</v>
      </c>
      <c r="K108" s="76">
        <f>($B$9-EXP(52.57-6690.9/(273.15+G108)-4.681*LN(273.15+G108)))*I108/100*0.2095</f>
        <v>212.94551567000721</v>
      </c>
      <c r="L108" s="76">
        <f t="shared" si="12"/>
        <v>159.72271318312596</v>
      </c>
      <c r="M108" s="103">
        <f>(($B$9-EXP(52.57-6690.9/(273.15+G108)-4.681*LN(273.15+G108)))/1013)*I108/100*0.2095*((49-1.335*G108+0.02759*POWER(G108,2)-0.0003235*POWER(G108,3)+0.000001614*POWER(G108,4))
-($J$16*(5.516*10^-1-1.759*10^-2*G108+2.253*10^-4*POWER(G108,2)-2.654*10^-7*POWER(G108,3)+5.363*10^-8*POWER(G108,4))))*32/22.414</f>
        <v>8.2628150751774339</v>
      </c>
      <c r="N108" s="103">
        <f t="shared" si="13"/>
        <v>258.2129710992948</v>
      </c>
    </row>
    <row r="109" spans="1:14">
      <c r="A109" s="102">
        <v>40387</v>
      </c>
      <c r="B109" t="s">
        <v>88</v>
      </c>
      <c r="C109">
        <v>14.705</v>
      </c>
      <c r="D109">
        <v>308.04300000000001</v>
      </c>
      <c r="E109">
        <v>30</v>
      </c>
      <c r="F109">
        <v>3627</v>
      </c>
      <c r="G109">
        <v>17</v>
      </c>
      <c r="I109" s="103">
        <f>(-((TAN(E109*PI()/180))/(TAN(($B$7+($B$14*(G109-$E$7)))*PI()/180))*($H$13+($B$15*(G109-$E$8)))+(TAN(E109*PI()/180))/(TAN(($B$7+($B$14*(G109-$E$7)))*PI()/180))*1/$B$16*($H$13+($B$15*(G109-$E$8)))-$B$13*1/$B$16*($H$13+($B$15*(G109-$E$8)))-($H$13+($B$15*(G109-$E$8)))+$B$13*($H$13+($B$15*(G109-$E$8))))+(SQRT((POWER(((TAN(E109*PI()/180))/(TAN(($B$7+($B$14*(G109-$E$7)))*PI()/180))*($H$13+($B$15*(G109-$E$8)))+(TAN(E109*PI()/180))/(TAN(($B$7+($B$14*(G109-$E$7)))*PI()/180))*1/$B$16*($H$13+($B$15*(G109-$E$8)))-$B$13*1/$B$16*($H$13+($B$15*(G109-$E$8)))-($H$13+($B$15*(G109-$E$8)))+$B$13*($H$13+($B$15*(G109-$E$8)))),2))-4*((TAN(E109*PI()/180))/(TAN(($B$7+($B$14*(G109-$E$7)))*PI()/180))*1/$B$16*POWER(($H$13+($B$15*(G109-$E$8))),2))*((TAN(E109*PI()/180))/(TAN(($B$7+($B$14*(G109-$E$7)))*PI()/180))-1))))/(2*((TAN(E109*PI()/180))/(TAN(($B$7+($B$14*(G109-$E$7)))*PI()/180))*1/$B$16*POWER(($H$13+($B$15*(G109-$E$8))),2)))</f>
        <v>101.67553079647803</v>
      </c>
      <c r="J109" s="104">
        <f t="shared" si="11"/>
        <v>21.250185936463907</v>
      </c>
      <c r="K109" s="76">
        <f>($B$9-EXP(52.57-6690.9/(273.15+G109)-4.681*LN(273.15+G109)))*I109/100*0.2095</f>
        <v>213.1320367128138</v>
      </c>
      <c r="L109" s="76">
        <f t="shared" si="12"/>
        <v>159.86261585695817</v>
      </c>
      <c r="M109" s="103">
        <f>(($B$9-EXP(52.57-6690.9/(273.15+G109)-4.681*LN(273.15+G109)))/1013)*I109/100*0.2095*((49-1.335*G109+0.02759*POWER(G109,2)-0.0003235*POWER(G109,3)+0.000001614*POWER(G109,4))
-($J$16*(5.516*10^-1-1.759*10^-2*G109+2.253*10^-4*POWER(G109,2)-2.654*10^-7*POWER(G109,3)+5.363*10^-8*POWER(G109,4))))*32/22.414</f>
        <v>8.2700525550534039</v>
      </c>
      <c r="N109" s="103">
        <f t="shared" si="13"/>
        <v>258.43914234541887</v>
      </c>
    </row>
    <row r="110" spans="1:14">
      <c r="A110" s="102">
        <v>40387</v>
      </c>
      <c r="B110" t="s">
        <v>89</v>
      </c>
      <c r="C110">
        <v>14.872</v>
      </c>
      <c r="D110">
        <v>307.66000000000003</v>
      </c>
      <c r="E110">
        <v>29.97</v>
      </c>
      <c r="F110">
        <v>3633</v>
      </c>
      <c r="G110">
        <v>17.100000000000001</v>
      </c>
      <c r="I110" s="103">
        <f t="shared" ref="I110:I143" si="14">(-((TAN(E110*PI()/180))/(TAN(($B$7+($B$14*(G110-$E$7)))*PI()/180))*($H$13+($B$15*(G110-$E$8)))+(TAN(E110*PI()/180))/(TAN(($B$7+($B$14*(G110-$E$7)))*PI()/180))*1/$B$16*($H$13+($B$15*(G110-$E$8)))-$B$13*1/$B$16*($H$13+($B$15*(G110-$E$8)))-($H$13+($B$15*(G110-$E$8)))+$B$13*($H$13+($B$15*(G110-$E$8))))+(SQRT((POWER(((TAN(E110*PI()/180))/(TAN(($B$7+($B$14*(G110-$E$7)))*PI()/180))*($H$13+($B$15*(G110-$E$8)))+(TAN(E110*PI()/180))/(TAN(($B$7+($B$14*(G110-$E$7)))*PI()/180))*1/$B$16*($H$13+($B$15*(G110-$E$8)))-$B$13*1/$B$16*($H$13+($B$15*(G110-$E$8)))-($H$13+($B$15*(G110-$E$8)))+$B$13*($H$13+($B$15*(G110-$E$8)))),2))-4*((TAN(E110*PI()/180))/(TAN(($B$7+($B$14*(G110-$E$7)))*PI()/180))*1/$B$16*POWER(($H$13+($B$15*(G110-$E$8))),2))*((TAN(E110*PI()/180))/(TAN(($B$7+($B$14*(G110-$E$7)))*PI()/180))-1))))/(2*((TAN(E110*PI()/180))/(TAN(($B$7+($B$14*(G110-$E$7)))*PI()/180))*1/$B$16*POWER(($H$13+($B$15*(G110-$E$8))),2)))</f>
        <v>101.76065474500625</v>
      </c>
      <c r="J110" s="104">
        <f t="shared" si="11"/>
        <v>21.267976841706304</v>
      </c>
      <c r="K110" s="76">
        <f t="shared" ref="K110:K143" si="15">($B$9-EXP(52.57-6690.9/(273.15+G110)-4.681*LN(273.15+G110)))*I110/100*0.2095</f>
        <v>213.28416425369062</v>
      </c>
      <c r="L110" s="76">
        <f t="shared" si="12"/>
        <v>159.97672121157095</v>
      </c>
      <c r="M110" s="103">
        <f t="shared" ref="M110:M143" si="16">(($B$9-EXP(52.57-6690.9/(273.15+G110)-4.681*LN(273.15+G110)))/1013)*I110/100*0.2095*((49-1.335*G110+0.02759*POWER(G110,2)-0.0003235*POWER(G110,3)+0.000001614*POWER(G110,4))
-($J$16*(5.516*10^-1-1.759*10^-2*G110+2.253*10^-4*POWER(G110,2)-2.654*10^-7*POWER(G110,3)+5.363*10^-8*POWER(G110,4))))*32/22.414</f>
        <v>8.2610873050901183</v>
      </c>
      <c r="N110" s="103">
        <f t="shared" si="13"/>
        <v>258.15897828406622</v>
      </c>
    </row>
    <row r="111" spans="1:14">
      <c r="A111" s="102">
        <v>40387</v>
      </c>
      <c r="B111" t="s">
        <v>90</v>
      </c>
      <c r="C111">
        <v>15.039</v>
      </c>
      <c r="D111">
        <v>305.245</v>
      </c>
      <c r="E111">
        <v>30.06</v>
      </c>
      <c r="F111">
        <v>3632</v>
      </c>
      <c r="G111">
        <v>17.100000000000001</v>
      </c>
      <c r="I111" s="103">
        <f t="shared" si="14"/>
        <v>100.96200973013363</v>
      </c>
      <c r="J111" s="104">
        <f t="shared" si="11"/>
        <v>21.101060033597928</v>
      </c>
      <c r="K111" s="76">
        <f t="shared" si="15"/>
        <v>211.61025271136299</v>
      </c>
      <c r="L111" s="76">
        <f t="shared" si="12"/>
        <v>158.7211808338931</v>
      </c>
      <c r="M111" s="103">
        <f t="shared" si="16"/>
        <v>8.1962520678349122</v>
      </c>
      <c r="N111" s="103">
        <f t="shared" si="13"/>
        <v>256.132877119841</v>
      </c>
    </row>
    <row r="112" spans="1:14">
      <c r="A112" s="102">
        <v>40387</v>
      </c>
      <c r="B112" t="s">
        <v>91</v>
      </c>
      <c r="C112">
        <v>15.206</v>
      </c>
      <c r="D112">
        <v>307.12099999999998</v>
      </c>
      <c r="E112">
        <v>29.99</v>
      </c>
      <c r="F112">
        <v>3637</v>
      </c>
      <c r="G112">
        <v>17.100000000000001</v>
      </c>
      <c r="I112" s="103">
        <f t="shared" si="14"/>
        <v>101.5825560350476</v>
      </c>
      <c r="J112" s="104">
        <f t="shared" si="11"/>
        <v>21.230754211324946</v>
      </c>
      <c r="K112" s="76">
        <f t="shared" si="15"/>
        <v>212.91088015284265</v>
      </c>
      <c r="L112" s="76">
        <f t="shared" si="12"/>
        <v>159.69673433705063</v>
      </c>
      <c r="M112" s="103">
        <f t="shared" si="16"/>
        <v>8.2466289764209577</v>
      </c>
      <c r="N112" s="103">
        <f t="shared" si="13"/>
        <v>257.70715551315493</v>
      </c>
    </row>
    <row r="113" spans="1:14">
      <c r="A113" s="102">
        <v>40387</v>
      </c>
      <c r="B113" t="s">
        <v>92</v>
      </c>
      <c r="C113">
        <v>15.372999999999999</v>
      </c>
      <c r="D113">
        <v>305.51299999999998</v>
      </c>
      <c r="E113">
        <v>30.05</v>
      </c>
      <c r="F113">
        <v>3634</v>
      </c>
      <c r="G113">
        <v>17.100000000000001</v>
      </c>
      <c r="I113" s="103">
        <f t="shared" si="14"/>
        <v>101.05039355604623</v>
      </c>
      <c r="J113" s="104">
        <f t="shared" si="11"/>
        <v>21.119532253213659</v>
      </c>
      <c r="K113" s="76">
        <f t="shared" si="15"/>
        <v>211.7954998532033</v>
      </c>
      <c r="L113" s="76">
        <f t="shared" si="12"/>
        <v>158.86012800078254</v>
      </c>
      <c r="M113" s="103">
        <f t="shared" si="16"/>
        <v>8.2034272034907438</v>
      </c>
      <c r="N113" s="103">
        <f t="shared" si="13"/>
        <v>256.35710010908576</v>
      </c>
    </row>
    <row r="114" spans="1:14">
      <c r="A114" s="102">
        <v>40387</v>
      </c>
      <c r="B114" t="s">
        <v>93</v>
      </c>
      <c r="C114">
        <v>15.54</v>
      </c>
      <c r="D114">
        <v>309.01100000000002</v>
      </c>
      <c r="E114">
        <v>29.92</v>
      </c>
      <c r="F114">
        <v>3639</v>
      </c>
      <c r="G114">
        <v>17.100000000000001</v>
      </c>
      <c r="I114" s="103">
        <f t="shared" si="14"/>
        <v>102.20746628754205</v>
      </c>
      <c r="J114" s="104">
        <f t="shared" si="11"/>
        <v>21.361360454096285</v>
      </c>
      <c r="K114" s="76">
        <f t="shared" si="15"/>
        <v>214.22065416393588</v>
      </c>
      <c r="L114" s="76">
        <f t="shared" si="12"/>
        <v>160.67914835056169</v>
      </c>
      <c r="M114" s="103">
        <f t="shared" si="16"/>
        <v>8.2973601570195736</v>
      </c>
      <c r="N114" s="103">
        <f t="shared" si="13"/>
        <v>259.29250490686167</v>
      </c>
    </row>
    <row r="115" spans="1:14">
      <c r="A115" s="102">
        <v>40387</v>
      </c>
      <c r="B115" t="s">
        <v>94</v>
      </c>
      <c r="C115">
        <v>15.707000000000001</v>
      </c>
      <c r="D115">
        <v>306.85300000000001</v>
      </c>
      <c r="E115">
        <v>30</v>
      </c>
      <c r="F115">
        <v>3640</v>
      </c>
      <c r="G115">
        <v>17.100000000000001</v>
      </c>
      <c r="I115" s="103">
        <f t="shared" si="14"/>
        <v>101.49364032840627</v>
      </c>
      <c r="J115" s="104">
        <f t="shared" si="11"/>
        <v>21.212170828636907</v>
      </c>
      <c r="K115" s="76">
        <f t="shared" si="15"/>
        <v>212.72451822123418</v>
      </c>
      <c r="L115" s="76">
        <f t="shared" si="12"/>
        <v>159.55695100676121</v>
      </c>
      <c r="M115" s="103">
        <f t="shared" si="16"/>
        <v>8.2394106618651168</v>
      </c>
      <c r="N115" s="103">
        <f t="shared" si="13"/>
        <v>257.4815831832849</v>
      </c>
    </row>
    <row r="116" spans="1:14">
      <c r="A116" s="102">
        <v>40387</v>
      </c>
      <c r="B116" t="s">
        <v>95</v>
      </c>
      <c r="C116">
        <v>15.874000000000001</v>
      </c>
      <c r="D116">
        <v>307.39100000000002</v>
      </c>
      <c r="E116">
        <v>29.98</v>
      </c>
      <c r="F116">
        <v>3644</v>
      </c>
      <c r="G116">
        <v>17.100000000000001</v>
      </c>
      <c r="I116" s="103">
        <f t="shared" si="14"/>
        <v>101.6715608011213</v>
      </c>
      <c r="J116" s="104">
        <f t="shared" si="11"/>
        <v>21.249356207434353</v>
      </c>
      <c r="K116" s="76">
        <f t="shared" si="15"/>
        <v>213.09742874762313</v>
      </c>
      <c r="L116" s="76">
        <f t="shared" si="12"/>
        <v>159.83665767661984</v>
      </c>
      <c r="M116" s="103">
        <f t="shared" si="16"/>
        <v>8.25385452095923</v>
      </c>
      <c r="N116" s="103">
        <f t="shared" si="13"/>
        <v>257.93295377997595</v>
      </c>
    </row>
    <row r="117" spans="1:14">
      <c r="A117" s="102">
        <v>40387</v>
      </c>
      <c r="B117" t="s">
        <v>96</v>
      </c>
      <c r="C117">
        <v>16.041</v>
      </c>
      <c r="D117">
        <v>303.64800000000002</v>
      </c>
      <c r="E117">
        <v>30.12</v>
      </c>
      <c r="F117">
        <v>3642</v>
      </c>
      <c r="G117">
        <v>17.100000000000001</v>
      </c>
      <c r="I117" s="103">
        <f t="shared" si="14"/>
        <v>100.43355564012595</v>
      </c>
      <c r="J117" s="104">
        <f t="shared" si="11"/>
        <v>20.990613128786322</v>
      </c>
      <c r="K117" s="76">
        <f t="shared" si="15"/>
        <v>210.50264497027516</v>
      </c>
      <c r="L117" s="76">
        <f t="shared" si="12"/>
        <v>157.89040441208138</v>
      </c>
      <c r="M117" s="103">
        <f t="shared" si="16"/>
        <v>8.1533513476575017</v>
      </c>
      <c r="N117" s="103">
        <f t="shared" si="13"/>
        <v>254.79222961429693</v>
      </c>
    </row>
    <row r="118" spans="1:14">
      <c r="A118" s="102">
        <v>40387</v>
      </c>
      <c r="B118" t="s">
        <v>97</v>
      </c>
      <c r="C118">
        <v>16.207999999999998</v>
      </c>
      <c r="D118">
        <v>304.17899999999997</v>
      </c>
      <c r="E118">
        <v>30.1</v>
      </c>
      <c r="F118">
        <v>3643</v>
      </c>
      <c r="G118">
        <v>17.100000000000001</v>
      </c>
      <c r="I118" s="103">
        <f t="shared" si="14"/>
        <v>100.60935561614964</v>
      </c>
      <c r="J118" s="104">
        <f t="shared" si="11"/>
        <v>21.027355323775272</v>
      </c>
      <c r="K118" s="76">
        <f t="shared" si="15"/>
        <v>210.8711110641303</v>
      </c>
      <c r="L118" s="76">
        <f t="shared" si="12"/>
        <v>158.16677747418302</v>
      </c>
      <c r="M118" s="103">
        <f t="shared" si="16"/>
        <v>8.1676230615512821</v>
      </c>
      <c r="N118" s="103">
        <f t="shared" si="13"/>
        <v>255.23822067347757</v>
      </c>
    </row>
    <row r="119" spans="1:14">
      <c r="A119" s="102">
        <v>40387</v>
      </c>
      <c r="B119" t="s">
        <v>98</v>
      </c>
      <c r="C119">
        <v>16.373999999999999</v>
      </c>
      <c r="D119">
        <v>306.85300000000001</v>
      </c>
      <c r="E119">
        <v>30</v>
      </c>
      <c r="F119">
        <v>3643</v>
      </c>
      <c r="G119">
        <v>17.100000000000001</v>
      </c>
      <c r="I119" s="103">
        <f t="shared" si="14"/>
        <v>101.49364032840627</v>
      </c>
      <c r="J119" s="104">
        <f t="shared" si="11"/>
        <v>21.212170828636907</v>
      </c>
      <c r="K119" s="76">
        <f t="shared" si="15"/>
        <v>212.72451822123418</v>
      </c>
      <c r="L119" s="76">
        <f t="shared" si="12"/>
        <v>159.55695100676121</v>
      </c>
      <c r="M119" s="103">
        <f t="shared" si="16"/>
        <v>8.2394106618651168</v>
      </c>
      <c r="N119" s="103">
        <f t="shared" si="13"/>
        <v>257.4815831832849</v>
      </c>
    </row>
    <row r="120" spans="1:14">
      <c r="A120" s="102">
        <v>40387</v>
      </c>
      <c r="B120" t="s">
        <v>99</v>
      </c>
      <c r="C120">
        <v>16.541</v>
      </c>
      <c r="D120">
        <v>301.83699999999999</v>
      </c>
      <c r="E120">
        <v>30.1</v>
      </c>
      <c r="F120">
        <v>3643</v>
      </c>
      <c r="G120">
        <v>17.3</v>
      </c>
      <c r="I120" s="103">
        <f t="shared" si="14"/>
        <v>100.24999100722737</v>
      </c>
      <c r="J120" s="104">
        <f t="shared" si="11"/>
        <v>20.952248120510518</v>
      </c>
      <c r="K120" s="76">
        <f t="shared" si="15"/>
        <v>210.06563392392317</v>
      </c>
      <c r="L120" s="76">
        <f t="shared" si="12"/>
        <v>157.56261826549493</v>
      </c>
      <c r="M120" s="103">
        <f t="shared" si="16"/>
        <v>8.1072926139362842</v>
      </c>
      <c r="N120" s="103">
        <f t="shared" si="13"/>
        <v>253.35289418550889</v>
      </c>
    </row>
    <row r="121" spans="1:14">
      <c r="A121" s="102">
        <v>40387</v>
      </c>
      <c r="B121" t="s">
        <v>100</v>
      </c>
      <c r="C121">
        <v>16.707999999999998</v>
      </c>
      <c r="D121">
        <v>303.42599999999999</v>
      </c>
      <c r="E121">
        <v>30.04</v>
      </c>
      <c r="F121">
        <v>3642</v>
      </c>
      <c r="G121">
        <v>17.3</v>
      </c>
      <c r="I121" s="103">
        <f t="shared" si="14"/>
        <v>100.77767339247711</v>
      </c>
      <c r="J121" s="104">
        <f t="shared" si="11"/>
        <v>21.062533739027717</v>
      </c>
      <c r="K121" s="76">
        <f t="shared" si="15"/>
        <v>211.17134908313938</v>
      </c>
      <c r="L121" s="76">
        <f t="shared" si="12"/>
        <v>158.39197513024058</v>
      </c>
      <c r="M121" s="103">
        <f t="shared" si="16"/>
        <v>8.1499666876340164</v>
      </c>
      <c r="N121" s="103">
        <f t="shared" si="13"/>
        <v>254.686458988563</v>
      </c>
    </row>
    <row r="122" spans="1:14">
      <c r="A122" s="102">
        <v>40387</v>
      </c>
      <c r="B122" t="s">
        <v>101</v>
      </c>
      <c r="C122">
        <v>16.876000000000001</v>
      </c>
      <c r="D122">
        <v>303.16000000000003</v>
      </c>
      <c r="E122">
        <v>30.05</v>
      </c>
      <c r="F122">
        <v>3642</v>
      </c>
      <c r="G122">
        <v>17.3</v>
      </c>
      <c r="I122" s="103">
        <f t="shared" si="14"/>
        <v>100.68950659874019</v>
      </c>
      <c r="J122" s="104">
        <f t="shared" si="11"/>
        <v>21.044106879136699</v>
      </c>
      <c r="K122" s="76">
        <f t="shared" si="15"/>
        <v>210.98660279806438</v>
      </c>
      <c r="L122" s="76">
        <f t="shared" si="12"/>
        <v>158.2534036378575</v>
      </c>
      <c r="M122" s="103">
        <f t="shared" si="16"/>
        <v>8.1428365723245175</v>
      </c>
      <c r="N122" s="103">
        <f t="shared" si="13"/>
        <v>254.46364288514118</v>
      </c>
    </row>
    <row r="123" spans="1:14">
      <c r="A123" s="102">
        <v>40387</v>
      </c>
      <c r="B123" t="s">
        <v>102</v>
      </c>
      <c r="C123">
        <v>17.042000000000002</v>
      </c>
      <c r="D123">
        <v>305.024</v>
      </c>
      <c r="E123">
        <v>29.98</v>
      </c>
      <c r="F123">
        <v>3644</v>
      </c>
      <c r="G123">
        <v>17.3</v>
      </c>
      <c r="I123" s="103">
        <f t="shared" si="14"/>
        <v>101.30852970792347</v>
      </c>
      <c r="J123" s="104">
        <f t="shared" si="11"/>
        <v>21.173482708956001</v>
      </c>
      <c r="K123" s="76">
        <f t="shared" si="15"/>
        <v>212.28371495276542</v>
      </c>
      <c r="L123" s="76">
        <f t="shared" si="12"/>
        <v>159.22632045181246</v>
      </c>
      <c r="M123" s="103">
        <f t="shared" si="16"/>
        <v>8.1928974394678935</v>
      </c>
      <c r="N123" s="103">
        <f t="shared" si="13"/>
        <v>256.02804498337167</v>
      </c>
    </row>
    <row r="124" spans="1:14">
      <c r="A124" s="102">
        <v>40387</v>
      </c>
      <c r="B124" t="s">
        <v>103</v>
      </c>
      <c r="C124">
        <v>17.209</v>
      </c>
      <c r="D124">
        <v>299.47199999999998</v>
      </c>
      <c r="E124">
        <v>30.19</v>
      </c>
      <c r="F124">
        <v>3654</v>
      </c>
      <c r="G124">
        <v>17.3</v>
      </c>
      <c r="I124" s="103">
        <f t="shared" si="14"/>
        <v>99.464363576799045</v>
      </c>
      <c r="J124" s="104">
        <f t="shared" si="11"/>
        <v>20.788051987550997</v>
      </c>
      <c r="K124" s="76">
        <f t="shared" si="15"/>
        <v>208.41941607848668</v>
      </c>
      <c r="L124" s="76">
        <f t="shared" si="12"/>
        <v>156.32784992610871</v>
      </c>
      <c r="M124" s="103">
        <f t="shared" si="16"/>
        <v>8.0437583292942225</v>
      </c>
      <c r="N124" s="103">
        <f t="shared" si="13"/>
        <v>251.36744779044446</v>
      </c>
    </row>
    <row r="125" spans="1:14">
      <c r="A125" s="102">
        <v>40387</v>
      </c>
      <c r="B125" t="s">
        <v>104</v>
      </c>
      <c r="C125">
        <v>17.376000000000001</v>
      </c>
      <c r="D125">
        <v>301.04599999999999</v>
      </c>
      <c r="E125">
        <v>30.13</v>
      </c>
      <c r="F125">
        <v>3646</v>
      </c>
      <c r="G125">
        <v>17.3</v>
      </c>
      <c r="I125" s="103">
        <f t="shared" si="14"/>
        <v>99.987332167385347</v>
      </c>
      <c r="J125" s="104">
        <f t="shared" si="11"/>
        <v>20.897352422983534</v>
      </c>
      <c r="K125" s="76">
        <f t="shared" si="15"/>
        <v>209.5152538675982</v>
      </c>
      <c r="L125" s="76">
        <f t="shared" si="12"/>
        <v>157.14979813354</v>
      </c>
      <c r="M125" s="103">
        <f t="shared" si="16"/>
        <v>8.0860511948514411</v>
      </c>
      <c r="N125" s="103">
        <f t="shared" si="13"/>
        <v>252.68909983910754</v>
      </c>
    </row>
    <row r="126" spans="1:14">
      <c r="A126" s="102">
        <v>40387</v>
      </c>
      <c r="B126" t="s">
        <v>105</v>
      </c>
      <c r="C126">
        <v>17.542999999999999</v>
      </c>
      <c r="D126">
        <v>301.57299999999998</v>
      </c>
      <c r="E126">
        <v>30.11</v>
      </c>
      <c r="F126">
        <v>3644</v>
      </c>
      <c r="G126">
        <v>17.3</v>
      </c>
      <c r="I126" s="103">
        <f t="shared" si="14"/>
        <v>100.16235074966359</v>
      </c>
      <c r="J126" s="104">
        <f t="shared" si="11"/>
        <v>20.933931306679689</v>
      </c>
      <c r="K126" s="76">
        <f t="shared" si="15"/>
        <v>209.88199095221398</v>
      </c>
      <c r="L126" s="76">
        <f t="shared" si="12"/>
        <v>157.42487432847841</v>
      </c>
      <c r="M126" s="103">
        <f t="shared" si="16"/>
        <v>8.100205080005443</v>
      </c>
      <c r="N126" s="103">
        <f t="shared" si="13"/>
        <v>253.1314087501701</v>
      </c>
    </row>
    <row r="127" spans="1:14">
      <c r="A127" s="102">
        <v>40387</v>
      </c>
      <c r="B127" t="s">
        <v>106</v>
      </c>
      <c r="C127">
        <v>17.71</v>
      </c>
      <c r="D127">
        <v>304.49</v>
      </c>
      <c r="E127">
        <v>30</v>
      </c>
      <c r="F127">
        <v>3637</v>
      </c>
      <c r="G127">
        <v>17.3</v>
      </c>
      <c r="I127" s="103">
        <f t="shared" si="14"/>
        <v>101.13122338136262</v>
      </c>
      <c r="J127" s="104">
        <f t="shared" si="11"/>
        <v>21.136425686704783</v>
      </c>
      <c r="K127" s="76">
        <f t="shared" si="15"/>
        <v>211.91218408764001</v>
      </c>
      <c r="L127" s="76">
        <f t="shared" si="12"/>
        <v>158.94764861586236</v>
      </c>
      <c r="M127" s="103">
        <f t="shared" si="16"/>
        <v>8.1785585427030316</v>
      </c>
      <c r="N127" s="103">
        <f t="shared" si="13"/>
        <v>255.57995445946975</v>
      </c>
    </row>
    <row r="128" spans="1:14">
      <c r="A128" s="102">
        <v>40387</v>
      </c>
      <c r="B128" t="s">
        <v>107</v>
      </c>
      <c r="C128">
        <v>17.876999999999999</v>
      </c>
      <c r="D128">
        <v>305.29199999999997</v>
      </c>
      <c r="E128">
        <v>29.97</v>
      </c>
      <c r="F128">
        <v>3640</v>
      </c>
      <c r="G128">
        <v>17.3</v>
      </c>
      <c r="I128" s="103">
        <f t="shared" si="14"/>
        <v>101.39731611642917</v>
      </c>
      <c r="J128" s="104">
        <f t="shared" si="11"/>
        <v>21.192039068333692</v>
      </c>
      <c r="K128" s="76">
        <f t="shared" si="15"/>
        <v>212.46975958976924</v>
      </c>
      <c r="L128" s="76">
        <f t="shared" si="12"/>
        <v>159.36586579091914</v>
      </c>
      <c r="M128" s="103">
        <f t="shared" si="16"/>
        <v>8.200077663492495</v>
      </c>
      <c r="N128" s="103">
        <f t="shared" si="13"/>
        <v>256.25242698414047</v>
      </c>
    </row>
    <row r="129" spans="1:14">
      <c r="A129" s="102">
        <v>40387</v>
      </c>
      <c r="B129" t="s">
        <v>108</v>
      </c>
      <c r="C129">
        <v>18.042999999999999</v>
      </c>
      <c r="D129">
        <v>304.22399999999999</v>
      </c>
      <c r="E129">
        <v>30.01</v>
      </c>
      <c r="F129">
        <v>3642</v>
      </c>
      <c r="G129">
        <v>17.3</v>
      </c>
      <c r="I129" s="103">
        <f t="shared" si="14"/>
        <v>101.04270322749731</v>
      </c>
      <c r="J129" s="104">
        <f t="shared" si="11"/>
        <v>21.117924974546938</v>
      </c>
      <c r="K129" s="76">
        <f t="shared" si="15"/>
        <v>211.72669736539765</v>
      </c>
      <c r="L129" s="76">
        <f t="shared" si="12"/>
        <v>158.80852174839686</v>
      </c>
      <c r="M129" s="103">
        <f t="shared" si="16"/>
        <v>8.1713998508926267</v>
      </c>
      <c r="N129" s="103">
        <f t="shared" si="13"/>
        <v>255.35624534039459</v>
      </c>
    </row>
    <row r="130" spans="1:14">
      <c r="A130" s="102">
        <v>40387</v>
      </c>
      <c r="B130" t="s">
        <v>109</v>
      </c>
      <c r="C130">
        <v>18.21</v>
      </c>
      <c r="D130">
        <v>305.29199999999997</v>
      </c>
      <c r="E130">
        <v>29.97</v>
      </c>
      <c r="F130">
        <v>3642</v>
      </c>
      <c r="G130">
        <v>17.3</v>
      </c>
      <c r="I130" s="103">
        <f t="shared" si="14"/>
        <v>101.39731611642917</v>
      </c>
      <c r="J130" s="104">
        <f t="shared" si="11"/>
        <v>21.192039068333692</v>
      </c>
      <c r="K130" s="76">
        <f t="shared" si="15"/>
        <v>212.46975958976924</v>
      </c>
      <c r="L130" s="76">
        <f t="shared" si="12"/>
        <v>159.36586579091914</v>
      </c>
      <c r="M130" s="103">
        <f t="shared" si="16"/>
        <v>8.200077663492495</v>
      </c>
      <c r="N130" s="103">
        <f t="shared" si="13"/>
        <v>256.25242698414047</v>
      </c>
    </row>
    <row r="131" spans="1:14">
      <c r="A131" s="102">
        <v>40387</v>
      </c>
      <c r="B131" t="s">
        <v>110</v>
      </c>
      <c r="C131">
        <v>18.361000000000001</v>
      </c>
      <c r="D131">
        <v>305.29199999999997</v>
      </c>
      <c r="E131">
        <v>29.97</v>
      </c>
      <c r="F131">
        <v>3640</v>
      </c>
      <c r="G131">
        <v>17.3</v>
      </c>
      <c r="I131" s="103">
        <f t="shared" si="14"/>
        <v>101.39731611642917</v>
      </c>
      <c r="J131" s="104">
        <f t="shared" si="11"/>
        <v>21.192039068333692</v>
      </c>
      <c r="K131" s="76">
        <f t="shared" si="15"/>
        <v>212.46975958976924</v>
      </c>
      <c r="L131" s="76">
        <f t="shared" si="12"/>
        <v>159.36586579091914</v>
      </c>
      <c r="M131" s="103">
        <f t="shared" si="16"/>
        <v>8.200077663492495</v>
      </c>
      <c r="N131" s="103">
        <f t="shared" si="13"/>
        <v>256.25242698414047</v>
      </c>
    </row>
    <row r="132" spans="1:14">
      <c r="A132" s="102">
        <v>40387</v>
      </c>
      <c r="B132" t="s">
        <v>111</v>
      </c>
      <c r="C132">
        <v>18.527999999999999</v>
      </c>
      <c r="D132">
        <v>303.69200000000001</v>
      </c>
      <c r="E132">
        <v>30.03</v>
      </c>
      <c r="F132">
        <v>3639</v>
      </c>
      <c r="G132">
        <v>17.3</v>
      </c>
      <c r="I132" s="103">
        <f t="shared" si="14"/>
        <v>100.86592835042065</v>
      </c>
      <c r="J132" s="104">
        <f t="shared" si="11"/>
        <v>21.080979025237912</v>
      </c>
      <c r="K132" s="76">
        <f t="shared" si="15"/>
        <v>211.35628010907834</v>
      </c>
      <c r="L132" s="76">
        <f t="shared" si="12"/>
        <v>158.53068519004989</v>
      </c>
      <c r="M132" s="103">
        <f t="shared" si="16"/>
        <v>8.1571039328496031</v>
      </c>
      <c r="N132" s="103">
        <f t="shared" si="13"/>
        <v>254.90949790155011</v>
      </c>
    </row>
    <row r="133" spans="1:14">
      <c r="A133" s="102">
        <v>40387</v>
      </c>
      <c r="B133" t="s">
        <v>112</v>
      </c>
      <c r="C133">
        <v>18.695</v>
      </c>
      <c r="D133">
        <v>306.09500000000003</v>
      </c>
      <c r="E133">
        <v>29.94</v>
      </c>
      <c r="F133">
        <v>3629</v>
      </c>
      <c r="G133">
        <v>17.3</v>
      </c>
      <c r="I133" s="103">
        <f t="shared" si="14"/>
        <v>101.66420974149602</v>
      </c>
      <c r="J133" s="104">
        <f t="shared" si="11"/>
        <v>21.247819835972667</v>
      </c>
      <c r="K133" s="76">
        <f t="shared" si="15"/>
        <v>213.02901329120729</v>
      </c>
      <c r="L133" s="76">
        <f t="shared" si="12"/>
        <v>159.78534172245188</v>
      </c>
      <c r="M133" s="103">
        <f t="shared" si="16"/>
        <v>8.2216615528621748</v>
      </c>
      <c r="N133" s="103">
        <f t="shared" si="13"/>
        <v>256.92692352694297</v>
      </c>
    </row>
    <row r="134" spans="1:14">
      <c r="A134" s="102">
        <v>40387</v>
      </c>
      <c r="B134" t="s">
        <v>113</v>
      </c>
      <c r="C134">
        <v>18.861000000000001</v>
      </c>
      <c r="D134">
        <v>305.29199999999997</v>
      </c>
      <c r="E134">
        <v>29.97</v>
      </c>
      <c r="F134">
        <v>3625</v>
      </c>
      <c r="G134">
        <v>17.3</v>
      </c>
      <c r="I134" s="103">
        <f t="shared" si="14"/>
        <v>101.39731611642917</v>
      </c>
      <c r="J134" s="104">
        <f t="shared" si="11"/>
        <v>21.192039068333692</v>
      </c>
      <c r="K134" s="76">
        <f t="shared" si="15"/>
        <v>212.46975958976924</v>
      </c>
      <c r="L134" s="76">
        <f t="shared" si="12"/>
        <v>159.36586579091914</v>
      </c>
      <c r="M134" s="103">
        <f t="shared" si="16"/>
        <v>8.200077663492495</v>
      </c>
      <c r="N134" s="103">
        <f t="shared" si="13"/>
        <v>256.25242698414047</v>
      </c>
    </row>
    <row r="135" spans="1:14">
      <c r="A135" s="102">
        <v>40387</v>
      </c>
      <c r="B135" t="s">
        <v>114</v>
      </c>
      <c r="C135">
        <v>19.027999999999999</v>
      </c>
      <c r="D135">
        <v>310.14999999999998</v>
      </c>
      <c r="E135">
        <v>29.79</v>
      </c>
      <c r="F135">
        <v>3625</v>
      </c>
      <c r="G135">
        <v>17.3</v>
      </c>
      <c r="I135" s="103">
        <f t="shared" si="14"/>
        <v>103.01080375092037</v>
      </c>
      <c r="J135" s="104">
        <f t="shared" si="11"/>
        <v>21.529257983942358</v>
      </c>
      <c r="K135" s="76">
        <f t="shared" si="15"/>
        <v>215.85069059397622</v>
      </c>
      <c r="L135" s="76">
        <f t="shared" si="12"/>
        <v>161.90177959674787</v>
      </c>
      <c r="M135" s="103">
        <f t="shared" si="16"/>
        <v>8.3305616291304059</v>
      </c>
      <c r="N135" s="103">
        <f t="shared" si="13"/>
        <v>260.33005091032516</v>
      </c>
    </row>
    <row r="136" spans="1:14">
      <c r="A136" s="102">
        <v>40387</v>
      </c>
      <c r="B136" t="s">
        <v>115</v>
      </c>
      <c r="C136">
        <v>19.195</v>
      </c>
      <c r="D136">
        <v>306.36399999999998</v>
      </c>
      <c r="E136">
        <v>29.93</v>
      </c>
      <c r="F136">
        <v>3623</v>
      </c>
      <c r="G136">
        <v>17.3</v>
      </c>
      <c r="I136" s="103">
        <f t="shared" si="14"/>
        <v>101.75335281149226</v>
      </c>
      <c r="J136" s="104">
        <f t="shared" si="11"/>
        <v>21.266450737601883</v>
      </c>
      <c r="K136" s="76">
        <f t="shared" si="15"/>
        <v>213.21580528311216</v>
      </c>
      <c r="L136" s="76">
        <f t="shared" si="12"/>
        <v>159.92544762538228</v>
      </c>
      <c r="M136" s="103">
        <f t="shared" si="16"/>
        <v>8.2288706203713389</v>
      </c>
      <c r="N136" s="103">
        <f t="shared" si="13"/>
        <v>257.15220688660435</v>
      </c>
    </row>
    <row r="137" spans="1:14">
      <c r="A137" s="102">
        <v>40387</v>
      </c>
      <c r="B137" t="s">
        <v>116</v>
      </c>
      <c r="C137">
        <v>19.361999999999998</v>
      </c>
      <c r="D137">
        <v>311.18599999999998</v>
      </c>
      <c r="E137">
        <v>29.84</v>
      </c>
      <c r="F137">
        <v>3608</v>
      </c>
      <c r="G137">
        <v>17.100000000000001</v>
      </c>
      <c r="I137" s="103">
        <f t="shared" si="14"/>
        <v>102.92704538926806</v>
      </c>
      <c r="J137" s="104">
        <f t="shared" si="11"/>
        <v>21.511752486357022</v>
      </c>
      <c r="K137" s="76">
        <f t="shared" si="15"/>
        <v>215.72884834478737</v>
      </c>
      <c r="L137" s="76">
        <f t="shared" si="12"/>
        <v>161.81039014175258</v>
      </c>
      <c r="M137" s="103">
        <f t="shared" si="16"/>
        <v>8.355776701185615</v>
      </c>
      <c r="N137" s="103">
        <f t="shared" si="13"/>
        <v>261.11802191205049</v>
      </c>
    </row>
    <row r="138" spans="1:14">
      <c r="A138" s="102">
        <v>40387</v>
      </c>
      <c r="B138" t="s">
        <v>117</v>
      </c>
      <c r="C138">
        <v>19.529</v>
      </c>
      <c r="D138">
        <v>310.64100000000002</v>
      </c>
      <c r="E138">
        <v>29.86</v>
      </c>
      <c r="F138">
        <v>3615</v>
      </c>
      <c r="G138">
        <v>17.100000000000001</v>
      </c>
      <c r="I138" s="103">
        <f t="shared" si="14"/>
        <v>102.74660790132576</v>
      </c>
      <c r="J138" s="104">
        <f t="shared" si="11"/>
        <v>21.474041051377082</v>
      </c>
      <c r="K138" s="76">
        <f t="shared" si="15"/>
        <v>215.35066230704768</v>
      </c>
      <c r="L138" s="76">
        <f t="shared" si="12"/>
        <v>161.52672650203843</v>
      </c>
      <c r="M138" s="103">
        <f t="shared" si="16"/>
        <v>8.3411285069032814</v>
      </c>
      <c r="N138" s="103">
        <f t="shared" si="13"/>
        <v>260.66026584072756</v>
      </c>
    </row>
    <row r="139" spans="1:14">
      <c r="A139" s="102">
        <v>40387</v>
      </c>
      <c r="B139" t="s">
        <v>118</v>
      </c>
      <c r="C139">
        <v>19.696000000000002</v>
      </c>
      <c r="D139">
        <v>312.83</v>
      </c>
      <c r="E139">
        <v>29.78</v>
      </c>
      <c r="F139">
        <v>3600</v>
      </c>
      <c r="G139">
        <v>17.100000000000001</v>
      </c>
      <c r="I139" s="103">
        <f t="shared" si="14"/>
        <v>103.47054223796923</v>
      </c>
      <c r="J139" s="104">
        <f t="shared" si="11"/>
        <v>21.625343327735568</v>
      </c>
      <c r="K139" s="76">
        <f t="shared" si="15"/>
        <v>216.86798479629911</v>
      </c>
      <c r="L139" s="76">
        <f t="shared" si="12"/>
        <v>162.66481510650837</v>
      </c>
      <c r="M139" s="103">
        <f t="shared" si="16"/>
        <v>8.399898615774438</v>
      </c>
      <c r="N139" s="103">
        <f t="shared" si="13"/>
        <v>262.4968317429512</v>
      </c>
    </row>
    <row r="140" spans="1:14">
      <c r="A140" s="102">
        <v>40387</v>
      </c>
      <c r="B140" t="s">
        <v>119</v>
      </c>
      <c r="C140">
        <v>19.863</v>
      </c>
      <c r="D140">
        <v>313.37900000000002</v>
      </c>
      <c r="E140">
        <v>29.76</v>
      </c>
      <c r="F140">
        <v>3595</v>
      </c>
      <c r="G140">
        <v>17.100000000000001</v>
      </c>
      <c r="I140" s="103">
        <f t="shared" si="14"/>
        <v>103.65243922483867</v>
      </c>
      <c r="J140" s="104">
        <f t="shared" si="11"/>
        <v>21.66335979799128</v>
      </c>
      <c r="K140" s="76">
        <f t="shared" si="15"/>
        <v>217.24922985532442</v>
      </c>
      <c r="L140" s="76">
        <f t="shared" si="12"/>
        <v>162.95077320721592</v>
      </c>
      <c r="M140" s="103">
        <f t="shared" si="16"/>
        <v>8.4146652944365066</v>
      </c>
      <c r="N140" s="103">
        <f t="shared" si="13"/>
        <v>262.95829045114084</v>
      </c>
    </row>
    <row r="141" spans="1:14">
      <c r="A141" s="102">
        <v>40387</v>
      </c>
      <c r="B141" t="s">
        <v>120</v>
      </c>
      <c r="C141">
        <v>20.03</v>
      </c>
      <c r="D141">
        <v>317.93</v>
      </c>
      <c r="E141">
        <v>29.64</v>
      </c>
      <c r="F141">
        <v>3596</v>
      </c>
      <c r="G141">
        <v>17</v>
      </c>
      <c r="I141" s="103">
        <f t="shared" si="14"/>
        <v>104.93910362830464</v>
      </c>
      <c r="J141" s="104">
        <f t="shared" si="11"/>
        <v>21.932272658315668</v>
      </c>
      <c r="K141" s="76">
        <f t="shared" si="15"/>
        <v>219.97313131206528</v>
      </c>
      <c r="L141" s="76">
        <f t="shared" si="12"/>
        <v>164.99387296325082</v>
      </c>
      <c r="M141" s="103">
        <f t="shared" si="16"/>
        <v>8.5355040223339209</v>
      </c>
      <c r="N141" s="103">
        <f t="shared" si="13"/>
        <v>266.734500697935</v>
      </c>
    </row>
    <row r="142" spans="1:14">
      <c r="A142" s="102">
        <v>40387</v>
      </c>
      <c r="B142" t="s">
        <v>121</v>
      </c>
      <c r="C142">
        <v>20.196999999999999</v>
      </c>
      <c r="D142">
        <v>315.702</v>
      </c>
      <c r="E142">
        <v>29.72</v>
      </c>
      <c r="F142">
        <v>3591</v>
      </c>
      <c r="G142">
        <v>17</v>
      </c>
      <c r="I142" s="103">
        <f t="shared" si="14"/>
        <v>104.20359858179609</v>
      </c>
      <c r="J142" s="104">
        <f t="shared" si="11"/>
        <v>21.778552103595381</v>
      </c>
      <c r="K142" s="76">
        <f t="shared" si="15"/>
        <v>218.43136715950132</v>
      </c>
      <c r="L142" s="76">
        <f t="shared" si="12"/>
        <v>163.83745155300798</v>
      </c>
      <c r="M142" s="103">
        <f t="shared" si="16"/>
        <v>8.4756797426720958</v>
      </c>
      <c r="N142" s="103">
        <f t="shared" si="13"/>
        <v>264.86499195850297</v>
      </c>
    </row>
    <row r="143" spans="1:14">
      <c r="A143" s="102">
        <v>40387</v>
      </c>
      <c r="B143" t="s">
        <v>122</v>
      </c>
      <c r="C143">
        <v>20.363</v>
      </c>
      <c r="D143">
        <v>319.33199999999999</v>
      </c>
      <c r="E143">
        <v>29.59</v>
      </c>
      <c r="F143">
        <v>3581</v>
      </c>
      <c r="G143">
        <v>17</v>
      </c>
      <c r="I143" s="103">
        <f t="shared" si="14"/>
        <v>105.40182814042888</v>
      </c>
      <c r="J143" s="104">
        <f t="shared" si="11"/>
        <v>22.028982081349632</v>
      </c>
      <c r="K143" s="76">
        <f t="shared" si="15"/>
        <v>220.9430934743813</v>
      </c>
      <c r="L143" s="76">
        <f t="shared" si="12"/>
        <v>165.72140642533211</v>
      </c>
      <c r="M143" s="103">
        <f t="shared" si="16"/>
        <v>8.5731409641212117</v>
      </c>
      <c r="N143" s="103">
        <f t="shared" si="13"/>
        <v>267.91065512878788</v>
      </c>
    </row>
    <row r="144" spans="1:14">
      <c r="A144" s="102">
        <v>40387</v>
      </c>
      <c r="B144" t="s">
        <v>123</v>
      </c>
      <c r="C144">
        <v>20.53</v>
      </c>
      <c r="D144">
        <v>322.15800000000002</v>
      </c>
      <c r="E144">
        <v>29.49</v>
      </c>
      <c r="F144">
        <v>3574</v>
      </c>
      <c r="G144">
        <v>17</v>
      </c>
      <c r="I144" s="103">
        <f t="shared" ref="I144:I207" si="17">(-((TAN(E144*PI()/180))/(TAN(($B$7+($B$14*(G144-$E$7)))*PI()/180))*($H$13+($B$15*(G144-$E$8)))+(TAN(E144*PI()/180))/(TAN(($B$7+($B$14*(G144-$E$7)))*PI()/180))*1/$B$16*($H$13+($B$15*(G144-$E$8)))-$B$13*1/$B$16*($H$13+($B$15*(G144-$E$8)))-($H$13+($B$15*(G144-$E$8)))+$B$13*($H$13+($B$15*(G144-$E$8))))+(SQRT((POWER(((TAN(E144*PI()/180))/(TAN(($B$7+($B$14*(G144-$E$7)))*PI()/180))*($H$13+($B$15*(G144-$E$8)))+(TAN(E144*PI()/180))/(TAN(($B$7+($B$14*(G144-$E$7)))*PI()/180))*1/$B$16*($H$13+($B$15*(G144-$E$8)))-$B$13*1/$B$16*($H$13+($B$15*(G144-$E$8)))-($H$13+($B$15*(G144-$E$8)))+$B$13*($H$13+($B$15*(G144-$E$8)))),2))-4*((TAN(E144*PI()/180))/(TAN(($B$7+($B$14*(G144-$E$7)))*PI()/180))*1/$B$16*POWER(($H$13+($B$15*(G144-$E$8))),2))*((TAN(E144*PI()/180))/(TAN(($B$7+($B$14*(G144-$E$7)))*PI()/180))-1))))/(2*((TAN(E144*PI()/180))/(TAN(($B$7+($B$14*(G144-$E$7)))*PI()/180))*1/$B$16*POWER(($H$13+($B$15*(G144-$E$8))),2)))</f>
        <v>106.33435057983024</v>
      </c>
      <c r="J144" s="104">
        <f t="shared" si="11"/>
        <v>22.223879271184519</v>
      </c>
      <c r="K144" s="76">
        <f t="shared" ref="K144:K207" si="18">($B$9-EXP(52.57-6690.9/(273.15+G144)-4.681*LN(273.15+G144)))*I144/100*0.2095</f>
        <v>222.89784507718184</v>
      </c>
      <c r="L144" s="76">
        <f t="shared" si="12"/>
        <v>167.18759475344041</v>
      </c>
      <c r="M144" s="103">
        <f t="shared" ref="M144:M207" si="19">(($B$9-EXP(52.57-6690.9/(273.15+G144)-4.681*LN(273.15+G144)))/1013)*I144/100*0.2095*((49-1.335*G144+0.02759*POWER(G144,2)-0.0003235*POWER(G144,3)+0.000001614*POWER(G144,4))
-($J$16*(5.516*10^-1-1.759*10^-2*G144+2.253*10^-4*POWER(G144,2)-2.654*10^-7*POWER(G144,3)+5.363*10^-8*POWER(G144,4))))*32/22.414</f>
        <v>8.6489901829273848</v>
      </c>
      <c r="N144" s="103">
        <f t="shared" si="13"/>
        <v>270.28094321648075</v>
      </c>
    </row>
    <row r="145" spans="1:14">
      <c r="A145" s="102">
        <v>40387</v>
      </c>
      <c r="B145" t="s">
        <v>124</v>
      </c>
      <c r="C145">
        <v>20.696999999999999</v>
      </c>
      <c r="D145">
        <v>320.459</v>
      </c>
      <c r="E145">
        <v>29.55</v>
      </c>
      <c r="F145">
        <v>3573</v>
      </c>
      <c r="G145">
        <v>17</v>
      </c>
      <c r="I145" s="103">
        <f t="shared" si="17"/>
        <v>105.77370081965609</v>
      </c>
      <c r="J145" s="104">
        <f t="shared" si="11"/>
        <v>22.106703471308119</v>
      </c>
      <c r="K145" s="76">
        <f t="shared" si="18"/>
        <v>221.72261221306579</v>
      </c>
      <c r="L145" s="76">
        <f t="shared" si="12"/>
        <v>166.30609517788946</v>
      </c>
      <c r="M145" s="103">
        <f t="shared" si="19"/>
        <v>8.6033882279112905</v>
      </c>
      <c r="N145" s="103">
        <f t="shared" si="13"/>
        <v>268.85588212222785</v>
      </c>
    </row>
    <row r="146" spans="1:14">
      <c r="A146" s="102">
        <v>40387</v>
      </c>
      <c r="B146" t="s">
        <v>125</v>
      </c>
      <c r="C146">
        <v>20.864000000000001</v>
      </c>
      <c r="D146">
        <v>322.44200000000001</v>
      </c>
      <c r="E146">
        <v>29.48</v>
      </c>
      <c r="F146">
        <v>3564</v>
      </c>
      <c r="G146">
        <v>17</v>
      </c>
      <c r="I146" s="103">
        <f t="shared" si="17"/>
        <v>106.42812525835113</v>
      </c>
      <c r="J146" s="104">
        <f t="shared" si="11"/>
        <v>22.243478178995382</v>
      </c>
      <c r="K146" s="76">
        <f t="shared" si="18"/>
        <v>223.09441536374621</v>
      </c>
      <c r="L146" s="76">
        <f t="shared" si="12"/>
        <v>167.3350350007847</v>
      </c>
      <c r="M146" s="103">
        <f t="shared" si="19"/>
        <v>8.6566175984286957</v>
      </c>
      <c r="N146" s="103">
        <f t="shared" si="13"/>
        <v>270.51929995089677</v>
      </c>
    </row>
    <row r="147" spans="1:14">
      <c r="A147" s="102">
        <v>40387</v>
      </c>
      <c r="B147" t="s">
        <v>126</v>
      </c>
      <c r="C147">
        <v>21.030999999999999</v>
      </c>
      <c r="D147">
        <v>322.15800000000002</v>
      </c>
      <c r="E147">
        <v>29.49</v>
      </c>
      <c r="F147">
        <v>3561</v>
      </c>
      <c r="G147">
        <v>17</v>
      </c>
      <c r="I147" s="103">
        <f t="shared" si="17"/>
        <v>106.33435057983024</v>
      </c>
      <c r="J147" s="104">
        <f t="shared" si="11"/>
        <v>22.223879271184519</v>
      </c>
      <c r="K147" s="76">
        <f t="shared" si="18"/>
        <v>222.89784507718184</v>
      </c>
      <c r="L147" s="76">
        <f t="shared" si="12"/>
        <v>167.18759475344041</v>
      </c>
      <c r="M147" s="103">
        <f t="shared" si="19"/>
        <v>8.6489901829273848</v>
      </c>
      <c r="N147" s="103">
        <f t="shared" si="13"/>
        <v>270.28094321648075</v>
      </c>
    </row>
    <row r="148" spans="1:14">
      <c r="A148" s="102">
        <v>40387</v>
      </c>
      <c r="B148" t="s">
        <v>127</v>
      </c>
      <c r="C148">
        <v>21.198</v>
      </c>
      <c r="D148">
        <v>325.012</v>
      </c>
      <c r="E148">
        <v>29.39</v>
      </c>
      <c r="F148">
        <v>3547</v>
      </c>
      <c r="G148">
        <v>17</v>
      </c>
      <c r="I148" s="103">
        <f t="shared" si="17"/>
        <v>107.27641021555948</v>
      </c>
      <c r="J148" s="104">
        <f t="shared" si="11"/>
        <v>22.42076973505193</v>
      </c>
      <c r="K148" s="76">
        <f t="shared" si="18"/>
        <v>224.8725885311384</v>
      </c>
      <c r="L148" s="76">
        <f t="shared" si="12"/>
        <v>168.66877824450458</v>
      </c>
      <c r="M148" s="103">
        <f t="shared" si="19"/>
        <v>8.7256151352285443</v>
      </c>
      <c r="N148" s="103">
        <f t="shared" si="13"/>
        <v>272.67547297589203</v>
      </c>
    </row>
    <row r="149" spans="1:14">
      <c r="A149" s="102">
        <v>40387</v>
      </c>
      <c r="B149" t="s">
        <v>128</v>
      </c>
      <c r="C149">
        <v>21.364999999999998</v>
      </c>
      <c r="D149">
        <v>324.72500000000002</v>
      </c>
      <c r="E149">
        <v>29.4</v>
      </c>
      <c r="F149">
        <v>3547</v>
      </c>
      <c r="G149">
        <v>17</v>
      </c>
      <c r="I149" s="103">
        <f t="shared" si="17"/>
        <v>107.18177142028395</v>
      </c>
      <c r="J149" s="104">
        <f t="shared" ref="J149:J212" si="20">I149*20.9/100</f>
        <v>22.400990226839344</v>
      </c>
      <c r="K149" s="76">
        <f t="shared" si="18"/>
        <v>224.67420688482576</v>
      </c>
      <c r="L149" s="76">
        <f t="shared" ref="L149:L212" si="21">K149/1.33322</f>
        <v>168.51997936186507</v>
      </c>
      <c r="M149" s="103">
        <f t="shared" si="19"/>
        <v>8.7179174344686423</v>
      </c>
      <c r="N149" s="103">
        <f t="shared" ref="N149:N212" si="22">M149*31.25</f>
        <v>272.43491982714505</v>
      </c>
    </row>
    <row r="150" spans="1:14">
      <c r="A150" s="102">
        <v>40387</v>
      </c>
      <c r="B150" t="s">
        <v>129</v>
      </c>
      <c r="C150">
        <v>21.532</v>
      </c>
      <c r="D150">
        <v>325.58600000000001</v>
      </c>
      <c r="E150">
        <v>29.37</v>
      </c>
      <c r="F150">
        <v>3542</v>
      </c>
      <c r="G150">
        <v>17</v>
      </c>
      <c r="I150" s="103">
        <f t="shared" si="17"/>
        <v>107.46597791377167</v>
      </c>
      <c r="J150" s="104">
        <f t="shared" si="20"/>
        <v>22.460389383978278</v>
      </c>
      <c r="K150" s="76">
        <f t="shared" si="18"/>
        <v>225.26995994684117</v>
      </c>
      <c r="L150" s="76">
        <f t="shared" si="21"/>
        <v>168.96683214086283</v>
      </c>
      <c r="M150" s="103">
        <f t="shared" si="19"/>
        <v>8.7410341334346455</v>
      </c>
      <c r="N150" s="103">
        <f t="shared" si="22"/>
        <v>273.15731666983265</v>
      </c>
    </row>
    <row r="151" spans="1:14">
      <c r="A151" s="102">
        <v>40387</v>
      </c>
      <c r="B151" t="s">
        <v>130</v>
      </c>
      <c r="C151">
        <v>21.699000000000002</v>
      </c>
      <c r="D151">
        <v>328.47500000000002</v>
      </c>
      <c r="E151">
        <v>29.27</v>
      </c>
      <c r="F151">
        <v>3531</v>
      </c>
      <c r="G151">
        <v>17</v>
      </c>
      <c r="I151" s="103">
        <f t="shared" si="17"/>
        <v>108.41965249601751</v>
      </c>
      <c r="J151" s="104">
        <f t="shared" si="20"/>
        <v>22.659707371667654</v>
      </c>
      <c r="K151" s="76">
        <f t="shared" si="18"/>
        <v>227.26905062758871</v>
      </c>
      <c r="L151" s="76">
        <f t="shared" si="21"/>
        <v>170.46627760428788</v>
      </c>
      <c r="M151" s="103">
        <f t="shared" si="19"/>
        <v>8.8186038186264444</v>
      </c>
      <c r="N151" s="103">
        <f t="shared" si="22"/>
        <v>275.58136933207641</v>
      </c>
    </row>
    <row r="152" spans="1:14">
      <c r="A152" s="102">
        <v>40387</v>
      </c>
      <c r="B152" t="s">
        <v>131</v>
      </c>
      <c r="C152">
        <v>21.866</v>
      </c>
      <c r="D152">
        <v>328.94900000000001</v>
      </c>
      <c r="E152">
        <v>29.21</v>
      </c>
      <c r="F152">
        <v>3526</v>
      </c>
      <c r="G152">
        <v>17.100000000000001</v>
      </c>
      <c r="I152" s="103">
        <f t="shared" si="17"/>
        <v>108.80201312119627</v>
      </c>
      <c r="J152" s="104">
        <f t="shared" si="20"/>
        <v>22.739620742330018</v>
      </c>
      <c r="K152" s="76">
        <f t="shared" si="18"/>
        <v>228.04242460725925</v>
      </c>
      <c r="L152" s="76">
        <f t="shared" si="21"/>
        <v>171.04635739582307</v>
      </c>
      <c r="M152" s="103">
        <f t="shared" si="19"/>
        <v>8.8327156661486708</v>
      </c>
      <c r="N152" s="103">
        <f t="shared" si="22"/>
        <v>276.02236456714598</v>
      </c>
    </row>
    <row r="153" spans="1:14">
      <c r="A153" s="102">
        <v>40387</v>
      </c>
      <c r="B153" t="s">
        <v>132</v>
      </c>
      <c r="C153">
        <v>22.033000000000001</v>
      </c>
      <c r="D153">
        <v>328.077</v>
      </c>
      <c r="E153">
        <v>29.24</v>
      </c>
      <c r="F153">
        <v>3515</v>
      </c>
      <c r="G153">
        <v>17.100000000000001</v>
      </c>
      <c r="I153" s="103">
        <f t="shared" si="17"/>
        <v>108.51361308655247</v>
      </c>
      <c r="J153" s="104">
        <f t="shared" si="20"/>
        <v>22.679345135089466</v>
      </c>
      <c r="K153" s="76">
        <f t="shared" si="18"/>
        <v>227.4379556156448</v>
      </c>
      <c r="L153" s="76">
        <f t="shared" si="21"/>
        <v>170.59296711393827</v>
      </c>
      <c r="M153" s="103">
        <f t="shared" si="19"/>
        <v>8.8093029053822089</v>
      </c>
      <c r="N153" s="103">
        <f t="shared" si="22"/>
        <v>275.29071579319401</v>
      </c>
    </row>
    <row r="154" spans="1:14">
      <c r="A154" s="102">
        <v>40387</v>
      </c>
      <c r="B154" t="s">
        <v>133</v>
      </c>
      <c r="C154">
        <v>22.2</v>
      </c>
      <c r="D154">
        <v>326.05200000000002</v>
      </c>
      <c r="E154">
        <v>29.31</v>
      </c>
      <c r="F154">
        <v>3512</v>
      </c>
      <c r="G154">
        <v>17.100000000000001</v>
      </c>
      <c r="I154" s="103">
        <f t="shared" si="17"/>
        <v>107.84411961297594</v>
      </c>
      <c r="J154" s="104">
        <f t="shared" si="20"/>
        <v>22.539420999111972</v>
      </c>
      <c r="K154" s="76">
        <f t="shared" si="18"/>
        <v>226.03473787551843</v>
      </c>
      <c r="L154" s="76">
        <f t="shared" si="21"/>
        <v>169.54046434610822</v>
      </c>
      <c r="M154" s="103">
        <f t="shared" si="19"/>
        <v>8.7549523899569408</v>
      </c>
      <c r="N154" s="103">
        <f t="shared" si="22"/>
        <v>273.59226218615441</v>
      </c>
    </row>
    <row r="155" spans="1:14">
      <c r="A155" s="102">
        <v>40387</v>
      </c>
      <c r="B155" t="s">
        <v>134</v>
      </c>
      <c r="C155">
        <v>22.367000000000001</v>
      </c>
      <c r="D155">
        <v>330.11500000000001</v>
      </c>
      <c r="E155">
        <v>29.17</v>
      </c>
      <c r="F155">
        <v>3500</v>
      </c>
      <c r="G155">
        <v>17.100000000000001</v>
      </c>
      <c r="I155" s="103">
        <f t="shared" si="17"/>
        <v>109.1879311564557</v>
      </c>
      <c r="J155" s="104">
        <f t="shared" si="20"/>
        <v>22.82027761169924</v>
      </c>
      <c r="K155" s="76">
        <f t="shared" si="18"/>
        <v>228.85128541723526</v>
      </c>
      <c r="L155" s="76">
        <f t="shared" si="21"/>
        <v>171.65305457256511</v>
      </c>
      <c r="M155" s="103">
        <f t="shared" si="19"/>
        <v>8.8640450889975693</v>
      </c>
      <c r="N155" s="103">
        <f t="shared" si="22"/>
        <v>277.00140903117403</v>
      </c>
    </row>
    <row r="156" spans="1:14">
      <c r="A156" s="102">
        <v>40387</v>
      </c>
      <c r="B156" t="s">
        <v>135</v>
      </c>
      <c r="C156">
        <v>22.533000000000001</v>
      </c>
      <c r="D156">
        <v>333.94099999999997</v>
      </c>
      <c r="E156">
        <v>29.04</v>
      </c>
      <c r="F156">
        <v>3502</v>
      </c>
      <c r="G156">
        <v>17.100000000000001</v>
      </c>
      <c r="I156" s="103">
        <f t="shared" si="17"/>
        <v>110.45319254911581</v>
      </c>
      <c r="J156" s="104">
        <f t="shared" si="20"/>
        <v>23.084717242765205</v>
      </c>
      <c r="K156" s="76">
        <f t="shared" si="18"/>
        <v>231.50319660405094</v>
      </c>
      <c r="L156" s="76">
        <f t="shared" si="21"/>
        <v>173.64215703638629</v>
      </c>
      <c r="M156" s="103">
        <f t="shared" si="19"/>
        <v>8.9667609653322593</v>
      </c>
      <c r="N156" s="103">
        <f t="shared" si="22"/>
        <v>280.21128016663312</v>
      </c>
    </row>
    <row r="157" spans="1:14">
      <c r="A157" s="102">
        <v>40387</v>
      </c>
      <c r="B157" t="s">
        <v>136</v>
      </c>
      <c r="C157">
        <v>22.7</v>
      </c>
      <c r="D157">
        <v>332.16899999999998</v>
      </c>
      <c r="E157">
        <v>29.1</v>
      </c>
      <c r="F157">
        <v>3494</v>
      </c>
      <c r="G157">
        <v>17.100000000000001</v>
      </c>
      <c r="I157" s="103">
        <f t="shared" si="17"/>
        <v>109.86711958360935</v>
      </c>
      <c r="J157" s="104">
        <f t="shared" si="20"/>
        <v>22.962227992974352</v>
      </c>
      <c r="K157" s="76">
        <f t="shared" si="18"/>
        <v>230.2748231924121</v>
      </c>
      <c r="L157" s="76">
        <f t="shared" si="21"/>
        <v>172.72079866219536</v>
      </c>
      <c r="M157" s="103">
        <f t="shared" si="19"/>
        <v>8.9191826557455709</v>
      </c>
      <c r="N157" s="103">
        <f t="shared" si="22"/>
        <v>278.72445799204911</v>
      </c>
    </row>
    <row r="158" spans="1:14">
      <c r="A158" s="102">
        <v>40387</v>
      </c>
      <c r="B158" t="s">
        <v>137</v>
      </c>
      <c r="C158">
        <v>22.867000000000001</v>
      </c>
      <c r="D158">
        <v>337.81799999999998</v>
      </c>
      <c r="E158">
        <v>28.91</v>
      </c>
      <c r="F158">
        <v>3486</v>
      </c>
      <c r="G158">
        <v>17.100000000000001</v>
      </c>
      <c r="I158" s="103">
        <f t="shared" si="17"/>
        <v>111.73554972079677</v>
      </c>
      <c r="J158" s="104">
        <f t="shared" si="20"/>
        <v>23.352729891646522</v>
      </c>
      <c r="K158" s="76">
        <f t="shared" si="18"/>
        <v>234.19093950745557</v>
      </c>
      <c r="L158" s="76">
        <f t="shared" si="21"/>
        <v>175.6581355721153</v>
      </c>
      <c r="M158" s="103">
        <f t="shared" si="19"/>
        <v>9.0708647034431298</v>
      </c>
      <c r="N158" s="103">
        <f t="shared" si="22"/>
        <v>283.46452198259783</v>
      </c>
    </row>
    <row r="159" spans="1:14">
      <c r="A159" s="102">
        <v>40387</v>
      </c>
      <c r="B159" t="s">
        <v>138</v>
      </c>
      <c r="C159">
        <v>23.033999999999999</v>
      </c>
      <c r="D159">
        <v>338.41899999999998</v>
      </c>
      <c r="E159">
        <v>28.89</v>
      </c>
      <c r="F159">
        <v>3483</v>
      </c>
      <c r="G159">
        <v>17.100000000000001</v>
      </c>
      <c r="I159" s="103">
        <f t="shared" si="17"/>
        <v>111.93437208617463</v>
      </c>
      <c r="J159" s="104">
        <f t="shared" si="20"/>
        <v>23.394283766010499</v>
      </c>
      <c r="K159" s="76">
        <f t="shared" si="18"/>
        <v>234.60765913392439</v>
      </c>
      <c r="L159" s="76">
        <f t="shared" si="21"/>
        <v>175.9707018601014</v>
      </c>
      <c r="M159" s="103">
        <f t="shared" si="19"/>
        <v>9.0870054105042897</v>
      </c>
      <c r="N159" s="103">
        <f t="shared" si="22"/>
        <v>283.96891907825903</v>
      </c>
    </row>
    <row r="160" spans="1:14">
      <c r="A160" s="102">
        <v>40387</v>
      </c>
      <c r="B160" t="s">
        <v>139</v>
      </c>
      <c r="C160">
        <v>23.201000000000001</v>
      </c>
      <c r="D160">
        <v>339.02100000000002</v>
      </c>
      <c r="E160">
        <v>28.87</v>
      </c>
      <c r="F160">
        <v>3474</v>
      </c>
      <c r="G160">
        <v>17.100000000000001</v>
      </c>
      <c r="I160" s="103">
        <f t="shared" si="17"/>
        <v>112.13360738008993</v>
      </c>
      <c r="J160" s="104">
        <f t="shared" si="20"/>
        <v>23.435923942438794</v>
      </c>
      <c r="K160" s="76">
        <f t="shared" si="18"/>
        <v>235.02524423357846</v>
      </c>
      <c r="L160" s="76">
        <f t="shared" si="21"/>
        <v>176.28391730815503</v>
      </c>
      <c r="M160" s="103">
        <f t="shared" si="19"/>
        <v>9.103179639742633</v>
      </c>
      <c r="N160" s="103">
        <f t="shared" si="22"/>
        <v>284.47436374195729</v>
      </c>
    </row>
    <row r="161" spans="1:14">
      <c r="A161" s="102">
        <v>40387</v>
      </c>
      <c r="B161" t="s">
        <v>140</v>
      </c>
      <c r="C161">
        <v>23.367999999999999</v>
      </c>
      <c r="D161">
        <v>338.11799999999999</v>
      </c>
      <c r="E161">
        <v>28.9</v>
      </c>
      <c r="F161">
        <v>3472</v>
      </c>
      <c r="G161">
        <v>17.100000000000001</v>
      </c>
      <c r="I161" s="103">
        <f t="shared" si="17"/>
        <v>111.83490935741439</v>
      </c>
      <c r="J161" s="104">
        <f t="shared" si="20"/>
        <v>23.373496055699608</v>
      </c>
      <c r="K161" s="76">
        <f t="shared" si="18"/>
        <v>234.39919128324891</v>
      </c>
      <c r="L161" s="76">
        <f t="shared" si="21"/>
        <v>175.81433768113956</v>
      </c>
      <c r="M161" s="103">
        <f t="shared" si="19"/>
        <v>9.0789308723839337</v>
      </c>
      <c r="N161" s="103">
        <f t="shared" si="22"/>
        <v>283.71658976199791</v>
      </c>
    </row>
    <row r="162" spans="1:14">
      <c r="A162" s="102">
        <v>40387</v>
      </c>
      <c r="B162" t="s">
        <v>141</v>
      </c>
      <c r="C162">
        <v>23.535</v>
      </c>
      <c r="D162">
        <v>339.32299999999998</v>
      </c>
      <c r="E162">
        <v>28.86</v>
      </c>
      <c r="F162">
        <v>3461</v>
      </c>
      <c r="G162">
        <v>17.100000000000001</v>
      </c>
      <c r="I162" s="103">
        <f t="shared" si="17"/>
        <v>112.23338022576904</v>
      </c>
      <c r="J162" s="104">
        <f t="shared" si="20"/>
        <v>23.456776467185726</v>
      </c>
      <c r="K162" s="76">
        <f t="shared" si="18"/>
        <v>235.23436207051856</v>
      </c>
      <c r="L162" s="76">
        <f t="shared" si="21"/>
        <v>176.44076901825545</v>
      </c>
      <c r="M162" s="103">
        <f t="shared" si="19"/>
        <v>9.1112793536339964</v>
      </c>
      <c r="N162" s="103">
        <f t="shared" si="22"/>
        <v>284.72747980106237</v>
      </c>
    </row>
    <row r="163" spans="1:14">
      <c r="A163" s="102">
        <v>40387</v>
      </c>
      <c r="B163" t="s">
        <v>142</v>
      </c>
      <c r="C163">
        <v>23.702000000000002</v>
      </c>
      <c r="D163">
        <v>343.88499999999999</v>
      </c>
      <c r="E163">
        <v>28.71</v>
      </c>
      <c r="F163">
        <v>3450</v>
      </c>
      <c r="G163">
        <v>17.100000000000001</v>
      </c>
      <c r="I163" s="103">
        <f t="shared" si="17"/>
        <v>113.74249054160259</v>
      </c>
      <c r="J163" s="104">
        <f t="shared" si="20"/>
        <v>23.772180523194937</v>
      </c>
      <c r="K163" s="76">
        <f t="shared" si="18"/>
        <v>238.39736581971545</v>
      </c>
      <c r="L163" s="76">
        <f t="shared" si="21"/>
        <v>178.81322348878311</v>
      </c>
      <c r="M163" s="103">
        <f t="shared" si="19"/>
        <v>9.23379126261643</v>
      </c>
      <c r="N163" s="103">
        <f t="shared" si="22"/>
        <v>288.55597695676346</v>
      </c>
    </row>
    <row r="164" spans="1:14">
      <c r="A164" s="102">
        <v>40387</v>
      </c>
      <c r="B164" t="s">
        <v>143</v>
      </c>
      <c r="C164">
        <v>23.869</v>
      </c>
      <c r="D164">
        <v>342.05200000000002</v>
      </c>
      <c r="E164">
        <v>28.77</v>
      </c>
      <c r="F164">
        <v>3445</v>
      </c>
      <c r="G164">
        <v>17.100000000000001</v>
      </c>
      <c r="I164" s="103">
        <f t="shared" si="17"/>
        <v>113.13601717275068</v>
      </c>
      <c r="J164" s="104">
        <f t="shared" si="20"/>
        <v>23.645427589104894</v>
      </c>
      <c r="K164" s="76">
        <f t="shared" si="18"/>
        <v>237.12623439920887</v>
      </c>
      <c r="L164" s="76">
        <f t="shared" si="21"/>
        <v>177.85979388188659</v>
      </c>
      <c r="M164" s="103">
        <f t="shared" si="19"/>
        <v>9.1845568167409368</v>
      </c>
      <c r="N164" s="103">
        <f t="shared" si="22"/>
        <v>287.01740052315427</v>
      </c>
    </row>
    <row r="165" spans="1:14">
      <c r="A165" s="102">
        <v>40387</v>
      </c>
      <c r="B165" t="s">
        <v>144</v>
      </c>
      <c r="C165">
        <v>24.036000000000001</v>
      </c>
      <c r="D165">
        <v>341.85199999999998</v>
      </c>
      <c r="E165">
        <v>28.69</v>
      </c>
      <c r="F165">
        <v>3441</v>
      </c>
      <c r="G165">
        <v>17.3</v>
      </c>
      <c r="I165" s="103">
        <f t="shared" si="17"/>
        <v>113.54010086266221</v>
      </c>
      <c r="J165" s="104">
        <f t="shared" si="20"/>
        <v>23.729881080296401</v>
      </c>
      <c r="K165" s="76">
        <f t="shared" si="18"/>
        <v>237.91396910730725</v>
      </c>
      <c r="L165" s="76">
        <f t="shared" si="21"/>
        <v>178.45064513531693</v>
      </c>
      <c r="M165" s="103">
        <f t="shared" si="19"/>
        <v>9.1820738521869778</v>
      </c>
      <c r="N165" s="103">
        <f t="shared" si="22"/>
        <v>286.93980788084303</v>
      </c>
    </row>
    <row r="166" spans="1:14">
      <c r="A166" s="102">
        <v>40387</v>
      </c>
      <c r="B166" t="s">
        <v>145</v>
      </c>
      <c r="C166">
        <v>24.202000000000002</v>
      </c>
      <c r="D166">
        <v>343.68700000000001</v>
      </c>
      <c r="E166">
        <v>28.63</v>
      </c>
      <c r="F166">
        <v>3426</v>
      </c>
      <c r="G166">
        <v>17.3</v>
      </c>
      <c r="I166" s="103">
        <f t="shared" si="17"/>
        <v>114.14954923490652</v>
      </c>
      <c r="J166" s="104">
        <f t="shared" si="20"/>
        <v>23.857255790095461</v>
      </c>
      <c r="K166" s="76">
        <f t="shared" si="18"/>
        <v>239.19101818604653</v>
      </c>
      <c r="L166" s="76">
        <f t="shared" si="21"/>
        <v>179.40851336317075</v>
      </c>
      <c r="M166" s="103">
        <f t="shared" si="19"/>
        <v>9.231360403110612</v>
      </c>
      <c r="N166" s="103">
        <f t="shared" si="22"/>
        <v>288.48001259720661</v>
      </c>
    </row>
    <row r="167" spans="1:14">
      <c r="A167" s="102">
        <v>40387</v>
      </c>
      <c r="B167" t="s">
        <v>146</v>
      </c>
      <c r="C167">
        <v>24.37</v>
      </c>
      <c r="D167">
        <v>345.84199999999998</v>
      </c>
      <c r="E167">
        <v>28.56</v>
      </c>
      <c r="F167">
        <v>3427</v>
      </c>
      <c r="G167">
        <v>17.3</v>
      </c>
      <c r="I167" s="103">
        <f t="shared" si="17"/>
        <v>114.86542406674255</v>
      </c>
      <c r="J167" s="104">
        <f t="shared" si="20"/>
        <v>24.00687362994919</v>
      </c>
      <c r="K167" s="76">
        <f t="shared" si="18"/>
        <v>240.69107518205138</v>
      </c>
      <c r="L167" s="76">
        <f t="shared" si="21"/>
        <v>180.53365174693701</v>
      </c>
      <c r="M167" s="103">
        <f t="shared" si="19"/>
        <v>9.289253742335239</v>
      </c>
      <c r="N167" s="103">
        <f t="shared" si="22"/>
        <v>290.28917944797621</v>
      </c>
    </row>
    <row r="168" spans="1:14">
      <c r="A168" s="102">
        <v>40387</v>
      </c>
      <c r="B168" t="s">
        <v>147</v>
      </c>
      <c r="C168">
        <v>24.536000000000001</v>
      </c>
      <c r="D168">
        <v>343.68700000000001</v>
      </c>
      <c r="E168">
        <v>28.63</v>
      </c>
      <c r="F168">
        <v>3416</v>
      </c>
      <c r="G168">
        <v>17.3</v>
      </c>
      <c r="I168" s="103">
        <f t="shared" si="17"/>
        <v>114.14954923490652</v>
      </c>
      <c r="J168" s="104">
        <f t="shared" si="20"/>
        <v>23.857255790095461</v>
      </c>
      <c r="K168" s="76">
        <f t="shared" si="18"/>
        <v>239.19101818604653</v>
      </c>
      <c r="L168" s="76">
        <f t="shared" si="21"/>
        <v>179.40851336317075</v>
      </c>
      <c r="M168" s="103">
        <f t="shared" si="19"/>
        <v>9.231360403110612</v>
      </c>
      <c r="N168" s="103">
        <f t="shared" si="22"/>
        <v>288.48001259720661</v>
      </c>
    </row>
    <row r="169" spans="1:14">
      <c r="A169" s="102">
        <v>40387</v>
      </c>
      <c r="B169" t="s">
        <v>148</v>
      </c>
      <c r="C169">
        <v>24.702999999999999</v>
      </c>
      <c r="D169">
        <v>345.53300000000002</v>
      </c>
      <c r="E169">
        <v>28.57</v>
      </c>
      <c r="F169">
        <v>3414</v>
      </c>
      <c r="G169">
        <v>17.3</v>
      </c>
      <c r="I169" s="103">
        <f t="shared" si="17"/>
        <v>114.76283459064196</v>
      </c>
      <c r="J169" s="104">
        <f t="shared" si="20"/>
        <v>23.985432429444167</v>
      </c>
      <c r="K169" s="76">
        <f t="shared" si="18"/>
        <v>240.47610734899251</v>
      </c>
      <c r="L169" s="76">
        <f t="shared" si="21"/>
        <v>180.37241216677856</v>
      </c>
      <c r="M169" s="103">
        <f t="shared" si="19"/>
        <v>9.2809572537919323</v>
      </c>
      <c r="N169" s="103">
        <f t="shared" si="22"/>
        <v>290.02991418099788</v>
      </c>
    </row>
    <row r="170" spans="1:14">
      <c r="A170" s="102">
        <v>40387</v>
      </c>
      <c r="B170" t="s">
        <v>149</v>
      </c>
      <c r="C170">
        <v>24.87</v>
      </c>
      <c r="D170">
        <v>347.39100000000002</v>
      </c>
      <c r="E170">
        <v>28.51</v>
      </c>
      <c r="F170">
        <v>3402</v>
      </c>
      <c r="G170">
        <v>17.3</v>
      </c>
      <c r="I170" s="103">
        <f t="shared" si="17"/>
        <v>115.37998846641671</v>
      </c>
      <c r="J170" s="104">
        <f t="shared" si="20"/>
        <v>24.114417589481089</v>
      </c>
      <c r="K170" s="76">
        <f t="shared" si="18"/>
        <v>241.76930267839541</v>
      </c>
      <c r="L170" s="76">
        <f t="shared" si="21"/>
        <v>181.34239111204107</v>
      </c>
      <c r="M170" s="103">
        <f t="shared" si="19"/>
        <v>9.3308669546154466</v>
      </c>
      <c r="N170" s="103">
        <f t="shared" si="22"/>
        <v>291.58959233173272</v>
      </c>
    </row>
    <row r="171" spans="1:14">
      <c r="A171" s="102">
        <v>40387</v>
      </c>
      <c r="B171" t="s">
        <v>150</v>
      </c>
      <c r="C171">
        <v>25.036999999999999</v>
      </c>
      <c r="D171">
        <v>348.637</v>
      </c>
      <c r="E171">
        <v>28.47</v>
      </c>
      <c r="F171">
        <v>3402</v>
      </c>
      <c r="G171">
        <v>17.3</v>
      </c>
      <c r="I171" s="103">
        <f t="shared" si="17"/>
        <v>115.79358926811317</v>
      </c>
      <c r="J171" s="104">
        <f t="shared" si="20"/>
        <v>24.200860157035649</v>
      </c>
      <c r="K171" s="76">
        <f t="shared" si="18"/>
        <v>242.63596923593707</v>
      </c>
      <c r="L171" s="76">
        <f t="shared" si="21"/>
        <v>181.992446284887</v>
      </c>
      <c r="M171" s="103">
        <f t="shared" si="19"/>
        <v>9.3643151643461611</v>
      </c>
      <c r="N171" s="103">
        <f t="shared" si="22"/>
        <v>292.63484888581752</v>
      </c>
    </row>
    <row r="172" spans="1:14">
      <c r="A172" s="102">
        <v>40387</v>
      </c>
      <c r="B172" t="s">
        <v>151</v>
      </c>
      <c r="C172">
        <v>25.204000000000001</v>
      </c>
      <c r="D172">
        <v>351.45800000000003</v>
      </c>
      <c r="E172">
        <v>28.38</v>
      </c>
      <c r="F172">
        <v>3394</v>
      </c>
      <c r="G172">
        <v>17.3</v>
      </c>
      <c r="I172" s="103">
        <f t="shared" si="17"/>
        <v>116.73057844616646</v>
      </c>
      <c r="J172" s="104">
        <f t="shared" si="20"/>
        <v>24.396690895248788</v>
      </c>
      <c r="K172" s="76">
        <f t="shared" si="18"/>
        <v>244.59935320924259</v>
      </c>
      <c r="L172" s="76">
        <f t="shared" si="21"/>
        <v>183.46510944123443</v>
      </c>
      <c r="M172" s="103">
        <f t="shared" si="19"/>
        <v>9.4400901880269323</v>
      </c>
      <c r="N172" s="103">
        <f t="shared" si="22"/>
        <v>295.00281837584163</v>
      </c>
    </row>
    <row r="173" spans="1:14">
      <c r="A173" s="102">
        <v>40387</v>
      </c>
      <c r="B173" t="s">
        <v>152</v>
      </c>
      <c r="C173">
        <v>25.370999999999999</v>
      </c>
      <c r="D173">
        <v>354.94200000000001</v>
      </c>
      <c r="E173">
        <v>28.27</v>
      </c>
      <c r="F173">
        <v>3387</v>
      </c>
      <c r="G173">
        <v>17.3</v>
      </c>
      <c r="I173" s="103">
        <f t="shared" si="17"/>
        <v>117.88793026051057</v>
      </c>
      <c r="J173" s="104">
        <f t="shared" si="20"/>
        <v>24.638577424446709</v>
      </c>
      <c r="K173" s="76">
        <f t="shared" si="18"/>
        <v>247.02448901335131</v>
      </c>
      <c r="L173" s="76">
        <f t="shared" si="21"/>
        <v>185.28411590986582</v>
      </c>
      <c r="M173" s="103">
        <f t="shared" si="19"/>
        <v>9.5336861048134107</v>
      </c>
      <c r="N173" s="103">
        <f t="shared" si="22"/>
        <v>297.92769077541908</v>
      </c>
    </row>
    <row r="174" spans="1:14">
      <c r="A174" s="102">
        <v>40387</v>
      </c>
      <c r="B174" t="s">
        <v>153</v>
      </c>
      <c r="C174">
        <v>25.538</v>
      </c>
      <c r="D174">
        <v>350.20100000000002</v>
      </c>
      <c r="E174">
        <v>28.42</v>
      </c>
      <c r="F174">
        <v>3381</v>
      </c>
      <c r="G174">
        <v>17.3</v>
      </c>
      <c r="I174" s="103">
        <f t="shared" si="17"/>
        <v>116.31304246618085</v>
      </c>
      <c r="J174" s="104">
        <f t="shared" si="20"/>
        <v>24.309425875431792</v>
      </c>
      <c r="K174" s="76">
        <f t="shared" si="18"/>
        <v>243.72444080834876</v>
      </c>
      <c r="L174" s="76">
        <f t="shared" si="21"/>
        <v>182.80886936015716</v>
      </c>
      <c r="M174" s="103">
        <f t="shared" si="19"/>
        <v>9.406323737450931</v>
      </c>
      <c r="N174" s="103">
        <f t="shared" si="22"/>
        <v>293.94761679534162</v>
      </c>
    </row>
    <row r="175" spans="1:14">
      <c r="A175" s="102">
        <v>40387</v>
      </c>
      <c r="B175" t="s">
        <v>154</v>
      </c>
      <c r="C175">
        <v>25.704000000000001</v>
      </c>
      <c r="D175">
        <v>351.45800000000003</v>
      </c>
      <c r="E175">
        <v>28.38</v>
      </c>
      <c r="F175">
        <v>3382</v>
      </c>
      <c r="G175">
        <v>17.3</v>
      </c>
      <c r="I175" s="103">
        <f t="shared" si="17"/>
        <v>116.73057844616646</v>
      </c>
      <c r="J175" s="104">
        <f t="shared" si="20"/>
        <v>24.396690895248788</v>
      </c>
      <c r="K175" s="76">
        <f t="shared" si="18"/>
        <v>244.59935320924259</v>
      </c>
      <c r="L175" s="76">
        <f t="shared" si="21"/>
        <v>183.46510944123443</v>
      </c>
      <c r="M175" s="103">
        <f t="shared" si="19"/>
        <v>9.4400901880269323</v>
      </c>
      <c r="N175" s="103">
        <f t="shared" si="22"/>
        <v>295.00281837584163</v>
      </c>
    </row>
    <row r="176" spans="1:14">
      <c r="A176" s="102">
        <v>40387</v>
      </c>
      <c r="B176" t="s">
        <v>155</v>
      </c>
      <c r="C176">
        <v>25.872</v>
      </c>
      <c r="D176">
        <v>357.18099999999998</v>
      </c>
      <c r="E176">
        <v>28.2</v>
      </c>
      <c r="F176">
        <v>3371</v>
      </c>
      <c r="G176">
        <v>17.3</v>
      </c>
      <c r="I176" s="103">
        <f t="shared" si="17"/>
        <v>118.63146771420732</v>
      </c>
      <c r="J176" s="104">
        <f t="shared" si="20"/>
        <v>24.793976752269327</v>
      </c>
      <c r="K176" s="76">
        <f t="shared" si="18"/>
        <v>248.58251076465226</v>
      </c>
      <c r="L176" s="76">
        <f t="shared" si="21"/>
        <v>186.45273155567142</v>
      </c>
      <c r="M176" s="103">
        <f t="shared" si="19"/>
        <v>9.5938165411952561</v>
      </c>
      <c r="N176" s="103">
        <f t="shared" si="22"/>
        <v>299.80676691235175</v>
      </c>
    </row>
    <row r="177" spans="1:14">
      <c r="A177" s="102">
        <v>40387</v>
      </c>
      <c r="B177" t="s">
        <v>156</v>
      </c>
      <c r="C177">
        <v>26.039000000000001</v>
      </c>
      <c r="D177">
        <v>357.82400000000001</v>
      </c>
      <c r="E177">
        <v>28.18</v>
      </c>
      <c r="F177">
        <v>3361</v>
      </c>
      <c r="G177">
        <v>17.3</v>
      </c>
      <c r="I177" s="103">
        <f t="shared" si="17"/>
        <v>118.84492205934815</v>
      </c>
      <c r="J177" s="104">
        <f t="shared" si="20"/>
        <v>24.838588710403759</v>
      </c>
      <c r="K177" s="76">
        <f t="shared" si="18"/>
        <v>249.02978683794979</v>
      </c>
      <c r="L177" s="76">
        <f t="shared" si="21"/>
        <v>186.78821712691811</v>
      </c>
      <c r="M177" s="103">
        <f t="shared" si="19"/>
        <v>9.6110787555694017</v>
      </c>
      <c r="N177" s="103">
        <f t="shared" si="22"/>
        <v>300.34621111154382</v>
      </c>
    </row>
    <row r="178" spans="1:14">
      <c r="A178" s="102">
        <v>40387</v>
      </c>
      <c r="B178" t="s">
        <v>157</v>
      </c>
      <c r="C178">
        <v>26.204999999999998</v>
      </c>
      <c r="D178">
        <v>358.14499999999998</v>
      </c>
      <c r="E178">
        <v>28.17</v>
      </c>
      <c r="F178">
        <v>3358</v>
      </c>
      <c r="G178">
        <v>17.3</v>
      </c>
      <c r="I178" s="103">
        <f t="shared" si="17"/>
        <v>118.95181918679447</v>
      </c>
      <c r="J178" s="104">
        <f t="shared" si="20"/>
        <v>24.860930210040042</v>
      </c>
      <c r="K178" s="76">
        <f t="shared" si="18"/>
        <v>249.25378100110177</v>
      </c>
      <c r="L178" s="76">
        <f t="shared" si="21"/>
        <v>186.95622703012387</v>
      </c>
      <c r="M178" s="103">
        <f t="shared" si="19"/>
        <v>9.6197236071358621</v>
      </c>
      <c r="N178" s="103">
        <f t="shared" si="22"/>
        <v>300.61636272299569</v>
      </c>
    </row>
    <row r="179" spans="1:14">
      <c r="A179" s="102">
        <v>40387</v>
      </c>
      <c r="B179" t="s">
        <v>158</v>
      </c>
      <c r="C179">
        <v>26.372</v>
      </c>
      <c r="D179">
        <v>359.113</v>
      </c>
      <c r="E179">
        <v>28.14</v>
      </c>
      <c r="F179">
        <v>3343</v>
      </c>
      <c r="G179">
        <v>17.3</v>
      </c>
      <c r="I179" s="103">
        <f t="shared" si="17"/>
        <v>119.27319226069713</v>
      </c>
      <c r="J179" s="104">
        <f t="shared" si="20"/>
        <v>24.928097182485701</v>
      </c>
      <c r="K179" s="76">
        <f t="shared" si="18"/>
        <v>249.92719191931897</v>
      </c>
      <c r="L179" s="76">
        <f t="shared" si="21"/>
        <v>187.46132815238218</v>
      </c>
      <c r="M179" s="103">
        <f t="shared" si="19"/>
        <v>9.6457132907477163</v>
      </c>
      <c r="N179" s="103">
        <f t="shared" si="22"/>
        <v>301.42854033586616</v>
      </c>
    </row>
    <row r="180" spans="1:14">
      <c r="A180" s="102">
        <v>40387</v>
      </c>
      <c r="B180" t="s">
        <v>159</v>
      </c>
      <c r="C180">
        <v>26.539000000000001</v>
      </c>
      <c r="D180">
        <v>363.67</v>
      </c>
      <c r="E180">
        <v>28</v>
      </c>
      <c r="F180">
        <v>3347</v>
      </c>
      <c r="G180">
        <v>17.3</v>
      </c>
      <c r="I180" s="103">
        <f t="shared" si="17"/>
        <v>120.78656574563966</v>
      </c>
      <c r="J180" s="104">
        <f t="shared" si="20"/>
        <v>25.244392240838689</v>
      </c>
      <c r="K180" s="76">
        <f t="shared" si="18"/>
        <v>253.09834193423706</v>
      </c>
      <c r="L180" s="76">
        <f t="shared" si="21"/>
        <v>189.83989284156931</v>
      </c>
      <c r="M180" s="103">
        <f t="shared" si="19"/>
        <v>9.7681009493732134</v>
      </c>
      <c r="N180" s="103">
        <f t="shared" si="22"/>
        <v>305.2531546679129</v>
      </c>
    </row>
    <row r="181" spans="1:14">
      <c r="A181" s="102">
        <v>40387</v>
      </c>
      <c r="B181" t="s">
        <v>160</v>
      </c>
      <c r="C181">
        <v>26.706</v>
      </c>
      <c r="D181">
        <v>362.03399999999999</v>
      </c>
      <c r="E181">
        <v>28.05</v>
      </c>
      <c r="F181">
        <v>3338</v>
      </c>
      <c r="G181">
        <v>17.3</v>
      </c>
      <c r="I181" s="103">
        <f t="shared" si="17"/>
        <v>120.24348342509066</v>
      </c>
      <c r="J181" s="104">
        <f t="shared" si="20"/>
        <v>25.130888035843945</v>
      </c>
      <c r="K181" s="76">
        <f t="shared" si="18"/>
        <v>251.96035747366213</v>
      </c>
      <c r="L181" s="76">
        <f t="shared" si="21"/>
        <v>188.98633194346178</v>
      </c>
      <c r="M181" s="103">
        <f t="shared" si="19"/>
        <v>9.7241814712574612</v>
      </c>
      <c r="N181" s="103">
        <f t="shared" si="22"/>
        <v>303.88067097679567</v>
      </c>
    </row>
    <row r="182" spans="1:14">
      <c r="A182" s="102">
        <v>40387</v>
      </c>
      <c r="B182" t="s">
        <v>161</v>
      </c>
      <c r="C182">
        <v>26.873000000000001</v>
      </c>
      <c r="D182">
        <v>369.80500000000001</v>
      </c>
      <c r="E182">
        <v>27.9</v>
      </c>
      <c r="F182">
        <v>3337</v>
      </c>
      <c r="G182">
        <v>17.100000000000001</v>
      </c>
      <c r="I182" s="103">
        <f t="shared" si="17"/>
        <v>122.31571983904847</v>
      </c>
      <c r="J182" s="104">
        <f t="shared" si="20"/>
        <v>25.56398544636113</v>
      </c>
      <c r="K182" s="76">
        <f t="shared" si="18"/>
        <v>256.36633477184108</v>
      </c>
      <c r="L182" s="76">
        <f t="shared" si="21"/>
        <v>192.29109582202568</v>
      </c>
      <c r="M182" s="103">
        <f t="shared" si="19"/>
        <v>9.9297792738004134</v>
      </c>
      <c r="N182" s="103">
        <f t="shared" si="22"/>
        <v>310.30560230626293</v>
      </c>
    </row>
    <row r="183" spans="1:14">
      <c r="A183" s="102">
        <v>40387</v>
      </c>
      <c r="B183" t="s">
        <v>162</v>
      </c>
      <c r="C183">
        <v>27.04</v>
      </c>
      <c r="D183">
        <v>369.13799999999998</v>
      </c>
      <c r="E183">
        <v>27.92</v>
      </c>
      <c r="F183">
        <v>3328</v>
      </c>
      <c r="G183">
        <v>17.100000000000001</v>
      </c>
      <c r="I183" s="103">
        <f t="shared" si="17"/>
        <v>122.09504207296261</v>
      </c>
      <c r="J183" s="104">
        <f t="shared" si="20"/>
        <v>25.517863793249184</v>
      </c>
      <c r="K183" s="76">
        <f t="shared" si="18"/>
        <v>255.90380755022551</v>
      </c>
      <c r="L183" s="76">
        <f t="shared" si="21"/>
        <v>191.94417091719708</v>
      </c>
      <c r="M183" s="103">
        <f t="shared" si="19"/>
        <v>9.9118643115146874</v>
      </c>
      <c r="N183" s="103">
        <f t="shared" si="22"/>
        <v>309.745759734834</v>
      </c>
    </row>
    <row r="184" spans="1:14">
      <c r="A184" s="102">
        <v>40387</v>
      </c>
      <c r="B184" t="s">
        <v>163</v>
      </c>
      <c r="C184">
        <v>27.207000000000001</v>
      </c>
      <c r="D184">
        <v>369.80500000000001</v>
      </c>
      <c r="E184">
        <v>27.9</v>
      </c>
      <c r="F184">
        <v>3321</v>
      </c>
      <c r="G184">
        <v>17.100000000000001</v>
      </c>
      <c r="I184" s="103">
        <f t="shared" si="17"/>
        <v>122.31571983904847</v>
      </c>
      <c r="J184" s="104">
        <f t="shared" si="20"/>
        <v>25.56398544636113</v>
      </c>
      <c r="K184" s="76">
        <f t="shared" si="18"/>
        <v>256.36633477184108</v>
      </c>
      <c r="L184" s="76">
        <f t="shared" si="21"/>
        <v>192.29109582202568</v>
      </c>
      <c r="M184" s="103">
        <f t="shared" si="19"/>
        <v>9.9297792738004134</v>
      </c>
      <c r="N184" s="103">
        <f t="shared" si="22"/>
        <v>310.30560230626293</v>
      </c>
    </row>
    <row r="185" spans="1:14">
      <c r="A185" s="102">
        <v>40387</v>
      </c>
      <c r="B185" t="s">
        <v>164</v>
      </c>
      <c r="C185">
        <v>27.373999999999999</v>
      </c>
      <c r="D185">
        <v>368.14</v>
      </c>
      <c r="E185">
        <v>27.95</v>
      </c>
      <c r="F185">
        <v>3312</v>
      </c>
      <c r="G185">
        <v>17.100000000000001</v>
      </c>
      <c r="I185" s="103">
        <f t="shared" si="17"/>
        <v>121.76490918419087</v>
      </c>
      <c r="J185" s="104">
        <f t="shared" si="20"/>
        <v>25.448866019495892</v>
      </c>
      <c r="K185" s="76">
        <f t="shared" si="18"/>
        <v>255.21186902594246</v>
      </c>
      <c r="L185" s="76">
        <f t="shared" si="21"/>
        <v>191.42517290915413</v>
      </c>
      <c r="M185" s="103">
        <f t="shared" si="19"/>
        <v>9.8850636131184473</v>
      </c>
      <c r="N185" s="103">
        <f t="shared" si="22"/>
        <v>308.90823790995148</v>
      </c>
    </row>
    <row r="186" spans="1:14">
      <c r="A186" s="102">
        <v>40387</v>
      </c>
      <c r="B186" t="s">
        <v>165</v>
      </c>
      <c r="C186">
        <v>27.54</v>
      </c>
      <c r="D186">
        <v>373.92899999999997</v>
      </c>
      <c r="E186">
        <v>27.82</v>
      </c>
      <c r="F186">
        <v>3307</v>
      </c>
      <c r="G186">
        <v>17</v>
      </c>
      <c r="I186" s="103">
        <f t="shared" si="17"/>
        <v>123.42265037041328</v>
      </c>
      <c r="J186" s="104">
        <f t="shared" si="20"/>
        <v>25.795333927416372</v>
      </c>
      <c r="K186" s="76">
        <f t="shared" si="18"/>
        <v>258.71830364568802</v>
      </c>
      <c r="L186" s="76">
        <f t="shared" si="21"/>
        <v>194.05522242817241</v>
      </c>
      <c r="M186" s="103">
        <f t="shared" si="19"/>
        <v>10.038912971995579</v>
      </c>
      <c r="N186" s="103">
        <f t="shared" si="22"/>
        <v>313.71603037486182</v>
      </c>
    </row>
    <row r="187" spans="1:14">
      <c r="A187" s="102">
        <v>40387</v>
      </c>
      <c r="B187" t="s">
        <v>166</v>
      </c>
      <c r="C187">
        <v>27.707000000000001</v>
      </c>
      <c r="D187">
        <v>378.69900000000001</v>
      </c>
      <c r="E187">
        <v>27.68</v>
      </c>
      <c r="F187">
        <v>3301</v>
      </c>
      <c r="G187">
        <v>17</v>
      </c>
      <c r="I187" s="103">
        <f t="shared" si="17"/>
        <v>124.99686861102661</v>
      </c>
      <c r="J187" s="104">
        <f t="shared" si="20"/>
        <v>26.12434553970456</v>
      </c>
      <c r="K187" s="76">
        <f t="shared" si="18"/>
        <v>262.01817665568467</v>
      </c>
      <c r="L187" s="76">
        <f t="shared" si="21"/>
        <v>196.53033757045699</v>
      </c>
      <c r="M187" s="103">
        <f t="shared" si="19"/>
        <v>10.166956243380664</v>
      </c>
      <c r="N187" s="103">
        <f t="shared" si="22"/>
        <v>317.71738260564575</v>
      </c>
    </row>
    <row r="188" spans="1:14">
      <c r="A188" s="102">
        <v>40387</v>
      </c>
      <c r="B188" t="s">
        <v>167</v>
      </c>
      <c r="C188">
        <v>27.873999999999999</v>
      </c>
      <c r="D188">
        <v>376.98700000000002</v>
      </c>
      <c r="E188">
        <v>27.73</v>
      </c>
      <c r="F188">
        <v>3292</v>
      </c>
      <c r="G188">
        <v>17</v>
      </c>
      <c r="I188" s="103">
        <f t="shared" si="17"/>
        <v>124.43192508476305</v>
      </c>
      <c r="J188" s="104">
        <f t="shared" si="20"/>
        <v>26.006272342715473</v>
      </c>
      <c r="K188" s="76">
        <f t="shared" si="18"/>
        <v>260.83394320800011</v>
      </c>
      <c r="L188" s="76">
        <f t="shared" si="21"/>
        <v>195.64208698339365</v>
      </c>
      <c r="M188" s="103">
        <f t="shared" si="19"/>
        <v>10.121005043359993</v>
      </c>
      <c r="N188" s="103">
        <f t="shared" si="22"/>
        <v>316.2814076049998</v>
      </c>
    </row>
    <row r="189" spans="1:14">
      <c r="A189" s="102">
        <v>40387</v>
      </c>
      <c r="B189" t="s">
        <v>168</v>
      </c>
      <c r="C189">
        <v>28.041</v>
      </c>
      <c r="D189">
        <v>371.572</v>
      </c>
      <c r="E189">
        <v>27.89</v>
      </c>
      <c r="F189">
        <v>3290</v>
      </c>
      <c r="G189">
        <v>17</v>
      </c>
      <c r="I189" s="103">
        <f t="shared" si="17"/>
        <v>122.64437018081301</v>
      </c>
      <c r="J189" s="104">
        <f t="shared" si="20"/>
        <v>25.632673367789916</v>
      </c>
      <c r="K189" s="76">
        <f t="shared" si="18"/>
        <v>257.08687432691937</v>
      </c>
      <c r="L189" s="76">
        <f t="shared" si="21"/>
        <v>192.83154642663578</v>
      </c>
      <c r="M189" s="103">
        <f t="shared" si="19"/>
        <v>9.9756094611102029</v>
      </c>
      <c r="N189" s="103">
        <f t="shared" si="22"/>
        <v>311.73779565969386</v>
      </c>
    </row>
    <row r="190" spans="1:14">
      <c r="A190" s="102">
        <v>40387</v>
      </c>
      <c r="B190" t="s">
        <v>169</v>
      </c>
      <c r="C190">
        <v>28.207999999999998</v>
      </c>
      <c r="D190">
        <v>378.35599999999999</v>
      </c>
      <c r="E190">
        <v>27.69</v>
      </c>
      <c r="F190">
        <v>3285</v>
      </c>
      <c r="G190">
        <v>17</v>
      </c>
      <c r="I190" s="103">
        <f t="shared" si="17"/>
        <v>124.88363643052939</v>
      </c>
      <c r="J190" s="104">
        <f t="shared" si="20"/>
        <v>26.100680013980639</v>
      </c>
      <c r="K190" s="76">
        <f t="shared" si="18"/>
        <v>261.78081959384537</v>
      </c>
      <c r="L190" s="76">
        <f t="shared" si="21"/>
        <v>196.35230464127852</v>
      </c>
      <c r="M190" s="103">
        <f t="shared" si="19"/>
        <v>10.157746199663167</v>
      </c>
      <c r="N190" s="103">
        <f t="shared" si="22"/>
        <v>317.42956873947395</v>
      </c>
    </row>
    <row r="191" spans="1:14">
      <c r="A191" s="102">
        <v>40387</v>
      </c>
      <c r="B191" t="s">
        <v>170</v>
      </c>
      <c r="C191">
        <v>28.375</v>
      </c>
      <c r="D191">
        <v>382.15</v>
      </c>
      <c r="E191">
        <v>27.58</v>
      </c>
      <c r="F191">
        <v>3287</v>
      </c>
      <c r="G191">
        <v>17</v>
      </c>
      <c r="I191" s="103">
        <f t="shared" si="17"/>
        <v>126.13593259194985</v>
      </c>
      <c r="J191" s="104">
        <f t="shared" si="20"/>
        <v>26.362409911717517</v>
      </c>
      <c r="K191" s="76">
        <f t="shared" si="18"/>
        <v>264.4058802093187</v>
      </c>
      <c r="L191" s="76">
        <f t="shared" si="21"/>
        <v>198.32126746472352</v>
      </c>
      <c r="M191" s="103">
        <f t="shared" si="19"/>
        <v>10.259605073556525</v>
      </c>
      <c r="N191" s="103">
        <f t="shared" si="22"/>
        <v>320.61265854864138</v>
      </c>
    </row>
    <row r="192" spans="1:14">
      <c r="A192" s="102">
        <v>40387</v>
      </c>
      <c r="B192" t="s">
        <v>171</v>
      </c>
      <c r="C192">
        <v>28.542000000000002</v>
      </c>
      <c r="D192">
        <v>379.73</v>
      </c>
      <c r="E192">
        <v>27.65</v>
      </c>
      <c r="F192">
        <v>3279</v>
      </c>
      <c r="G192">
        <v>17</v>
      </c>
      <c r="I192" s="103">
        <f t="shared" si="17"/>
        <v>125.33729828251558</v>
      </c>
      <c r="J192" s="104">
        <f t="shared" si="20"/>
        <v>26.195495341045753</v>
      </c>
      <c r="K192" s="76">
        <f t="shared" si="18"/>
        <v>262.73178462678197</v>
      </c>
      <c r="L192" s="76">
        <f t="shared" si="21"/>
        <v>197.06558904515532</v>
      </c>
      <c r="M192" s="103">
        <f t="shared" si="19"/>
        <v>10.194646005631807</v>
      </c>
      <c r="N192" s="103">
        <f t="shared" si="22"/>
        <v>318.58268767599395</v>
      </c>
    </row>
    <row r="193" spans="1:14">
      <c r="A193" s="102">
        <v>40387</v>
      </c>
      <c r="B193" t="s">
        <v>172</v>
      </c>
      <c r="C193">
        <v>28.709</v>
      </c>
      <c r="D193">
        <v>381.803</v>
      </c>
      <c r="E193">
        <v>27.59</v>
      </c>
      <c r="F193">
        <v>3271</v>
      </c>
      <c r="G193">
        <v>17</v>
      </c>
      <c r="I193" s="103">
        <f t="shared" si="17"/>
        <v>126.02147200519197</v>
      </c>
      <c r="J193" s="104">
        <f t="shared" si="20"/>
        <v>26.338487649085117</v>
      </c>
      <c r="K193" s="76">
        <f t="shared" si="18"/>
        <v>264.16594816482427</v>
      </c>
      <c r="L193" s="76">
        <f t="shared" si="21"/>
        <v>198.14130313438463</v>
      </c>
      <c r="M193" s="103">
        <f t="shared" si="19"/>
        <v>10.250295114114417</v>
      </c>
      <c r="N193" s="103">
        <f t="shared" si="22"/>
        <v>320.32172231607552</v>
      </c>
    </row>
    <row r="194" spans="1:14">
      <c r="A194" s="102">
        <v>40387</v>
      </c>
      <c r="B194" t="s">
        <v>173</v>
      </c>
      <c r="C194">
        <v>28.876000000000001</v>
      </c>
      <c r="D194">
        <v>383.541</v>
      </c>
      <c r="E194">
        <v>27.54</v>
      </c>
      <c r="F194">
        <v>3265</v>
      </c>
      <c r="G194">
        <v>17</v>
      </c>
      <c r="I194" s="103">
        <f t="shared" si="17"/>
        <v>126.5950144682529</v>
      </c>
      <c r="J194" s="104">
        <f t="shared" si="20"/>
        <v>26.458358023864854</v>
      </c>
      <c r="K194" s="76">
        <f t="shared" si="18"/>
        <v>265.36820668598358</v>
      </c>
      <c r="L194" s="76">
        <f t="shared" si="21"/>
        <v>199.04307367575012</v>
      </c>
      <c r="M194" s="103">
        <f t="shared" si="19"/>
        <v>10.296945731769545</v>
      </c>
      <c r="N194" s="103">
        <f t="shared" si="22"/>
        <v>321.77955411779828</v>
      </c>
    </row>
    <row r="195" spans="1:14">
      <c r="A195" s="102">
        <v>40387</v>
      </c>
      <c r="B195" t="s">
        <v>174</v>
      </c>
      <c r="C195">
        <v>29.042999999999999</v>
      </c>
      <c r="D195">
        <v>387.39699999999999</v>
      </c>
      <c r="E195">
        <v>27.43</v>
      </c>
      <c r="F195">
        <v>3257</v>
      </c>
      <c r="G195">
        <v>17</v>
      </c>
      <c r="I195" s="103">
        <f t="shared" si="17"/>
        <v>127.86779190186688</v>
      </c>
      <c r="J195" s="104">
        <f t="shared" si="20"/>
        <v>26.724368507490176</v>
      </c>
      <c r="K195" s="76">
        <f t="shared" si="18"/>
        <v>268.03620010173722</v>
      </c>
      <c r="L195" s="76">
        <f t="shared" si="21"/>
        <v>201.04423883660402</v>
      </c>
      <c r="M195" s="103">
        <f t="shared" si="19"/>
        <v>10.400470504981136</v>
      </c>
      <c r="N195" s="103">
        <f t="shared" si="22"/>
        <v>325.01470328066051</v>
      </c>
    </row>
    <row r="196" spans="1:14">
      <c r="A196" s="102">
        <v>40387</v>
      </c>
      <c r="B196" t="s">
        <v>175</v>
      </c>
      <c r="C196">
        <v>29.21</v>
      </c>
      <c r="D196">
        <v>389.52</v>
      </c>
      <c r="E196">
        <v>27.37</v>
      </c>
      <c r="F196">
        <v>3252</v>
      </c>
      <c r="G196">
        <v>17</v>
      </c>
      <c r="I196" s="103">
        <f t="shared" si="17"/>
        <v>128.56846514105931</v>
      </c>
      <c r="J196" s="104">
        <f t="shared" si="20"/>
        <v>26.87080921448139</v>
      </c>
      <c r="K196" s="76">
        <f t="shared" si="18"/>
        <v>269.50494989206948</v>
      </c>
      <c r="L196" s="76">
        <f t="shared" si="21"/>
        <v>202.14589482011181</v>
      </c>
      <c r="M196" s="103">
        <f t="shared" si="19"/>
        <v>10.4574616459828</v>
      </c>
      <c r="N196" s="103">
        <f t="shared" si="22"/>
        <v>326.79567643696248</v>
      </c>
    </row>
    <row r="197" spans="1:14">
      <c r="A197" s="102">
        <v>40387</v>
      </c>
      <c r="B197" t="s">
        <v>176</v>
      </c>
      <c r="C197">
        <v>29.376999999999999</v>
      </c>
      <c r="D197">
        <v>386.34100000000001</v>
      </c>
      <c r="E197">
        <v>27.46</v>
      </c>
      <c r="F197">
        <v>3248</v>
      </c>
      <c r="G197">
        <v>17</v>
      </c>
      <c r="I197" s="103">
        <f t="shared" si="17"/>
        <v>127.51916392076247</v>
      </c>
      <c r="J197" s="104">
        <f t="shared" si="20"/>
        <v>26.651505259439354</v>
      </c>
      <c r="K197" s="76">
        <f t="shared" si="18"/>
        <v>267.30540685103273</v>
      </c>
      <c r="L197" s="76">
        <f t="shared" si="21"/>
        <v>200.49609730654558</v>
      </c>
      <c r="M197" s="103">
        <f t="shared" si="19"/>
        <v>10.372113911184082</v>
      </c>
      <c r="N197" s="103">
        <f t="shared" si="22"/>
        <v>324.12855972450257</v>
      </c>
    </row>
    <row r="198" spans="1:14">
      <c r="A198" s="102">
        <v>40387</v>
      </c>
      <c r="B198" t="s">
        <v>177</v>
      </c>
      <c r="C198">
        <v>29.542999999999999</v>
      </c>
      <c r="D198">
        <v>389.16500000000002</v>
      </c>
      <c r="E198">
        <v>27.38</v>
      </c>
      <c r="F198">
        <v>3240</v>
      </c>
      <c r="G198">
        <v>17</v>
      </c>
      <c r="I198" s="103">
        <f t="shared" si="17"/>
        <v>128.45136867670007</v>
      </c>
      <c r="J198" s="104">
        <f t="shared" si="20"/>
        <v>26.846336053430313</v>
      </c>
      <c r="K198" s="76">
        <f t="shared" si="18"/>
        <v>269.25949252641567</v>
      </c>
      <c r="L198" s="76">
        <f t="shared" si="21"/>
        <v>201.96178614663421</v>
      </c>
      <c r="M198" s="103">
        <f t="shared" si="19"/>
        <v>10.447937290351943</v>
      </c>
      <c r="N198" s="103">
        <f t="shared" si="22"/>
        <v>326.49804032349823</v>
      </c>
    </row>
    <row r="199" spans="1:14">
      <c r="A199" s="102">
        <v>40387</v>
      </c>
      <c r="B199" t="s">
        <v>178</v>
      </c>
      <c r="C199">
        <v>29.71</v>
      </c>
      <c r="D199">
        <v>388.37299999999999</v>
      </c>
      <c r="E199">
        <v>27.36</v>
      </c>
      <c r="F199">
        <v>3238</v>
      </c>
      <c r="G199">
        <v>17.100000000000001</v>
      </c>
      <c r="I199" s="103">
        <f t="shared" si="17"/>
        <v>128.45713075187419</v>
      </c>
      <c r="J199" s="104">
        <f t="shared" si="20"/>
        <v>26.847540327141704</v>
      </c>
      <c r="K199" s="76">
        <f t="shared" si="18"/>
        <v>269.2383597913618</v>
      </c>
      <c r="L199" s="76">
        <f t="shared" si="21"/>
        <v>201.94593524801743</v>
      </c>
      <c r="M199" s="103">
        <f t="shared" si="19"/>
        <v>10.428348508190842</v>
      </c>
      <c r="N199" s="103">
        <f t="shared" si="22"/>
        <v>325.88589088096381</v>
      </c>
    </row>
    <row r="200" spans="1:14">
      <c r="A200" s="102">
        <v>40387</v>
      </c>
      <c r="B200" t="s">
        <v>179</v>
      </c>
      <c r="C200">
        <v>29.861000000000001</v>
      </c>
      <c r="D200">
        <v>389.08199999999999</v>
      </c>
      <c r="E200">
        <v>27.34</v>
      </c>
      <c r="F200">
        <v>3223</v>
      </c>
      <c r="G200">
        <v>17.100000000000001</v>
      </c>
      <c r="I200" s="103">
        <f t="shared" si="17"/>
        <v>128.69155670039049</v>
      </c>
      <c r="J200" s="104">
        <f t="shared" si="20"/>
        <v>26.896535350381608</v>
      </c>
      <c r="K200" s="76">
        <f t="shared" si="18"/>
        <v>269.72970237002318</v>
      </c>
      <c r="L200" s="76">
        <f t="shared" si="21"/>
        <v>202.31447350776554</v>
      </c>
      <c r="M200" s="103">
        <f t="shared" si="19"/>
        <v>10.44737956918514</v>
      </c>
      <c r="N200" s="103">
        <f t="shared" si="22"/>
        <v>326.4806115370356</v>
      </c>
    </row>
    <row r="201" spans="1:14">
      <c r="A201" s="102">
        <v>40387</v>
      </c>
      <c r="B201" t="s">
        <v>180</v>
      </c>
      <c r="C201">
        <v>30.027999999999999</v>
      </c>
      <c r="D201">
        <v>389.79199999999997</v>
      </c>
      <c r="E201">
        <v>27.32</v>
      </c>
      <c r="F201">
        <v>3225</v>
      </c>
      <c r="G201">
        <v>17.100000000000001</v>
      </c>
      <c r="I201" s="103">
        <f t="shared" si="17"/>
        <v>128.9264937224398</v>
      </c>
      <c r="J201" s="104">
        <f t="shared" si="20"/>
        <v>26.94563718798992</v>
      </c>
      <c r="K201" s="76">
        <f t="shared" si="18"/>
        <v>270.22211612783161</v>
      </c>
      <c r="L201" s="76">
        <f t="shared" si="21"/>
        <v>202.68381522016742</v>
      </c>
      <c r="M201" s="103">
        <f t="shared" si="19"/>
        <v>10.466452119919117</v>
      </c>
      <c r="N201" s="103">
        <f t="shared" si="22"/>
        <v>327.0766287474724</v>
      </c>
    </row>
    <row r="202" spans="1:14">
      <c r="A202" s="102">
        <v>40387</v>
      </c>
      <c r="B202" t="s">
        <v>181</v>
      </c>
      <c r="C202">
        <v>30.193999999999999</v>
      </c>
      <c r="D202">
        <v>393.72699999999998</v>
      </c>
      <c r="E202">
        <v>27.21</v>
      </c>
      <c r="F202">
        <v>3214</v>
      </c>
      <c r="G202">
        <v>17.100000000000001</v>
      </c>
      <c r="I202" s="103">
        <f t="shared" si="17"/>
        <v>130.2278468004302</v>
      </c>
      <c r="J202" s="104">
        <f t="shared" si="20"/>
        <v>27.217619981289907</v>
      </c>
      <c r="K202" s="76">
        <f t="shared" si="18"/>
        <v>272.94967329944825</v>
      </c>
      <c r="L202" s="76">
        <f t="shared" si="21"/>
        <v>204.72965699543079</v>
      </c>
      <c r="M202" s="103">
        <f t="shared" si="19"/>
        <v>10.57209797507763</v>
      </c>
      <c r="N202" s="103">
        <f t="shared" si="22"/>
        <v>330.37806172117592</v>
      </c>
    </row>
    <row r="203" spans="1:14">
      <c r="A203" s="102">
        <v>40387</v>
      </c>
      <c r="B203" t="s">
        <v>182</v>
      </c>
      <c r="C203">
        <v>30.361000000000001</v>
      </c>
      <c r="D203">
        <v>393.00799999999998</v>
      </c>
      <c r="E203">
        <v>27.23</v>
      </c>
      <c r="F203">
        <v>3217</v>
      </c>
      <c r="G203">
        <v>17.100000000000001</v>
      </c>
      <c r="I203" s="103">
        <f t="shared" si="17"/>
        <v>129.99007323692166</v>
      </c>
      <c r="J203" s="104">
        <f t="shared" si="20"/>
        <v>27.167925306516626</v>
      </c>
      <c r="K203" s="76">
        <f t="shared" si="18"/>
        <v>272.45131432267459</v>
      </c>
      <c r="L203" s="76">
        <f t="shared" si="21"/>
        <v>204.35585598976508</v>
      </c>
      <c r="M203" s="103">
        <f t="shared" si="19"/>
        <v>10.552795149521836</v>
      </c>
      <c r="N203" s="103">
        <f t="shared" si="22"/>
        <v>329.7748484225574</v>
      </c>
    </row>
    <row r="204" spans="1:14">
      <c r="A204" s="102">
        <v>40387</v>
      </c>
      <c r="B204" t="s">
        <v>183</v>
      </c>
      <c r="C204">
        <v>30.527999999999999</v>
      </c>
      <c r="D204">
        <v>396.98099999999999</v>
      </c>
      <c r="E204">
        <v>27.12</v>
      </c>
      <c r="F204">
        <v>3215</v>
      </c>
      <c r="G204">
        <v>17.100000000000001</v>
      </c>
      <c r="I204" s="103">
        <f t="shared" si="17"/>
        <v>131.30428926488315</v>
      </c>
      <c r="J204" s="104">
        <f t="shared" si="20"/>
        <v>27.442596456360576</v>
      </c>
      <c r="K204" s="76">
        <f t="shared" si="18"/>
        <v>275.20583145775953</v>
      </c>
      <c r="L204" s="76">
        <f t="shared" si="21"/>
        <v>206.42191945647343</v>
      </c>
      <c r="M204" s="103">
        <f t="shared" si="19"/>
        <v>10.659485238849031</v>
      </c>
      <c r="N204" s="103">
        <f t="shared" si="22"/>
        <v>333.10891371403221</v>
      </c>
    </row>
    <row r="205" spans="1:14">
      <c r="A205" s="102">
        <v>40387</v>
      </c>
      <c r="B205" t="s">
        <v>184</v>
      </c>
      <c r="C205">
        <v>30.695</v>
      </c>
      <c r="D205">
        <v>396.255</v>
      </c>
      <c r="E205">
        <v>27.14</v>
      </c>
      <c r="F205">
        <v>3207</v>
      </c>
      <c r="G205">
        <v>17.100000000000001</v>
      </c>
      <c r="I205" s="103">
        <f t="shared" si="17"/>
        <v>131.06416225175533</v>
      </c>
      <c r="J205" s="104">
        <f t="shared" si="20"/>
        <v>27.392409910616863</v>
      </c>
      <c r="K205" s="76">
        <f t="shared" si="18"/>
        <v>274.70253979323513</v>
      </c>
      <c r="L205" s="76">
        <f t="shared" si="21"/>
        <v>206.04441862050908</v>
      </c>
      <c r="M205" s="103">
        <f t="shared" si="19"/>
        <v>10.639991356613994</v>
      </c>
      <c r="N205" s="103">
        <f t="shared" si="22"/>
        <v>332.49972989418728</v>
      </c>
    </row>
    <row r="206" spans="1:14">
      <c r="A206" s="102">
        <v>40387</v>
      </c>
      <c r="B206" t="s">
        <v>185</v>
      </c>
      <c r="C206">
        <v>30.861999999999998</v>
      </c>
      <c r="D206">
        <v>400.26799999999997</v>
      </c>
      <c r="E206">
        <v>27.03</v>
      </c>
      <c r="F206">
        <v>3199</v>
      </c>
      <c r="G206">
        <v>17.100000000000001</v>
      </c>
      <c r="I206" s="103">
        <f t="shared" si="17"/>
        <v>132.39140412533493</v>
      </c>
      <c r="J206" s="104">
        <f t="shared" si="20"/>
        <v>27.669803462194999</v>
      </c>
      <c r="K206" s="76">
        <f t="shared" si="18"/>
        <v>277.48435831119053</v>
      </c>
      <c r="L206" s="76">
        <f t="shared" si="21"/>
        <v>208.13095986498141</v>
      </c>
      <c r="M206" s="103">
        <f t="shared" si="19"/>
        <v>10.747738904230383</v>
      </c>
      <c r="N206" s="103">
        <f t="shared" si="22"/>
        <v>335.8668407571995</v>
      </c>
    </row>
    <row r="207" spans="1:14">
      <c r="A207" s="102">
        <v>40387</v>
      </c>
      <c r="B207" t="s">
        <v>186</v>
      </c>
      <c r="C207">
        <v>31.029</v>
      </c>
      <c r="D207">
        <v>402.47699999999998</v>
      </c>
      <c r="E207">
        <v>26.97</v>
      </c>
      <c r="F207">
        <v>3187</v>
      </c>
      <c r="G207">
        <v>17.100000000000001</v>
      </c>
      <c r="I207" s="103">
        <f t="shared" si="17"/>
        <v>133.12214325042262</v>
      </c>
      <c r="J207" s="104">
        <f t="shared" si="20"/>
        <v>27.822527939338325</v>
      </c>
      <c r="K207" s="76">
        <f t="shared" si="18"/>
        <v>279.01594322455753</v>
      </c>
      <c r="L207" s="76">
        <f t="shared" si="21"/>
        <v>209.27974619684488</v>
      </c>
      <c r="M207" s="103">
        <f t="shared" si="19"/>
        <v>10.807061436349711</v>
      </c>
      <c r="N207" s="103">
        <f t="shared" si="22"/>
        <v>337.72066988592849</v>
      </c>
    </row>
    <row r="208" spans="1:14">
      <c r="A208" s="102">
        <v>40387</v>
      </c>
      <c r="B208" t="s">
        <v>187</v>
      </c>
      <c r="C208">
        <v>31.196000000000002</v>
      </c>
      <c r="D208">
        <v>402.108</v>
      </c>
      <c r="E208">
        <v>26.98</v>
      </c>
      <c r="F208">
        <v>3183</v>
      </c>
      <c r="G208">
        <v>17.100000000000001</v>
      </c>
      <c r="I208" s="103">
        <f t="shared" ref="I208:I213" si="23">(-((TAN(E208*PI()/180))/(TAN(($B$7+($B$14*(G208-$E$7)))*PI()/180))*($H$13+($B$15*(G208-$E$8)))+(TAN(E208*PI()/180))/(TAN(($B$7+($B$14*(G208-$E$7)))*PI()/180))*1/$B$16*($H$13+($B$15*(G208-$E$8)))-$B$13*1/$B$16*($H$13+($B$15*(G208-$E$8)))-($H$13+($B$15*(G208-$E$8)))+$B$13*($H$13+($B$15*(G208-$E$8))))+(SQRT((POWER(((TAN(E208*PI()/180))/(TAN(($B$7+($B$14*(G208-$E$7)))*PI()/180))*($H$13+($B$15*(G208-$E$8)))+(TAN(E208*PI()/180))/(TAN(($B$7+($B$14*(G208-$E$7)))*PI()/180))*1/$B$16*($H$13+($B$15*(G208-$E$8)))-$B$13*1/$B$16*($H$13+($B$15*(G208-$E$8)))-($H$13+($B$15*(G208-$E$8)))+$B$13*($H$13+($B$15*(G208-$E$8)))),2))-4*((TAN(E208*PI()/180))/(TAN(($B$7+($B$14*(G208-$E$7)))*PI()/180))*1/$B$16*POWER(($H$13+($B$15*(G208-$E$8))),2))*((TAN(E208*PI()/180))/(TAN(($B$7+($B$14*(G208-$E$7)))*PI()/180))-1))))/(2*((TAN(E208*PI()/180))/(TAN(($B$7+($B$14*(G208-$E$7)))*PI()/180))*1/$B$16*POWER(($H$13+($B$15*(G208-$E$8))),2)))</f>
        <v>133.00001810794282</v>
      </c>
      <c r="J208" s="104">
        <f t="shared" si="20"/>
        <v>27.797003784560047</v>
      </c>
      <c r="K208" s="76">
        <f t="shared" ref="K208:K213" si="24">($B$9-EXP(52.57-6690.9/(273.15+G208)-4.681*LN(273.15+G208)))*I208/100*0.2095</f>
        <v>278.75997632837914</v>
      </c>
      <c r="L208" s="76">
        <f t="shared" si="21"/>
        <v>209.08775470543429</v>
      </c>
      <c r="M208" s="103">
        <f t="shared" ref="M208:M213" si="25">(($B$9-EXP(52.57-6690.9/(273.15+G208)-4.681*LN(273.15+G208)))/1013)*I208/100*0.2095*((49-1.335*G208+0.02759*POWER(G208,2)-0.0003235*POWER(G208,3)+0.000001614*POWER(G208,4))
-($J$16*(5.516*10^-1-1.759*10^-2*G208+2.253*10^-4*POWER(G208,2)-2.654*10^-7*POWER(G208,3)+5.363*10^-8*POWER(G208,4))))*32/22.414</f>
        <v>10.797147128440626</v>
      </c>
      <c r="N208" s="103">
        <f t="shared" si="22"/>
        <v>337.41084776376954</v>
      </c>
    </row>
    <row r="209" spans="1:14">
      <c r="A209" s="102">
        <v>40387</v>
      </c>
      <c r="B209" t="s">
        <v>188</v>
      </c>
      <c r="C209">
        <v>31.363</v>
      </c>
      <c r="D209">
        <v>401.00299999999999</v>
      </c>
      <c r="E209">
        <v>27.01</v>
      </c>
      <c r="F209">
        <v>3180</v>
      </c>
      <c r="G209">
        <v>17.100000000000001</v>
      </c>
      <c r="I209" s="103">
        <f t="shared" si="23"/>
        <v>132.63444812430626</v>
      </c>
      <c r="J209" s="104">
        <f t="shared" si="20"/>
        <v>27.720599657980006</v>
      </c>
      <c r="K209" s="76">
        <f t="shared" si="24"/>
        <v>277.99376380123351</v>
      </c>
      <c r="L209" s="76">
        <f t="shared" si="21"/>
        <v>208.5130464598742</v>
      </c>
      <c r="M209" s="103">
        <f t="shared" si="25"/>
        <v>10.767469591886742</v>
      </c>
      <c r="N209" s="103">
        <f t="shared" si="22"/>
        <v>336.48342474646068</v>
      </c>
    </row>
    <row r="210" spans="1:14">
      <c r="A210" s="102">
        <v>40387</v>
      </c>
      <c r="B210" t="s">
        <v>189</v>
      </c>
      <c r="C210">
        <v>31.53</v>
      </c>
      <c r="D210">
        <v>402.108</v>
      </c>
      <c r="E210">
        <v>26.98</v>
      </c>
      <c r="F210">
        <v>3170</v>
      </c>
      <c r="G210">
        <v>17.100000000000001</v>
      </c>
      <c r="I210" s="103">
        <f t="shared" si="23"/>
        <v>133.00001810794282</v>
      </c>
      <c r="J210" s="104">
        <f t="shared" si="20"/>
        <v>27.797003784560047</v>
      </c>
      <c r="K210" s="76">
        <f t="shared" si="24"/>
        <v>278.75997632837914</v>
      </c>
      <c r="L210" s="76">
        <f t="shared" si="21"/>
        <v>209.08775470543429</v>
      </c>
      <c r="M210" s="103">
        <f t="shared" si="25"/>
        <v>10.797147128440626</v>
      </c>
      <c r="N210" s="103">
        <f t="shared" si="22"/>
        <v>337.41084776376954</v>
      </c>
    </row>
    <row r="211" spans="1:14">
      <c r="A211" s="102">
        <v>40387</v>
      </c>
      <c r="B211" t="s">
        <v>190</v>
      </c>
      <c r="C211">
        <v>31.696999999999999</v>
      </c>
      <c r="D211">
        <v>403.58699999999999</v>
      </c>
      <c r="E211">
        <v>26.94</v>
      </c>
      <c r="F211">
        <v>3168</v>
      </c>
      <c r="G211">
        <v>17.100000000000001</v>
      </c>
      <c r="I211" s="103">
        <f t="shared" si="23"/>
        <v>133.48932676256456</v>
      </c>
      <c r="J211" s="104">
        <f t="shared" si="20"/>
        <v>27.89926929337599</v>
      </c>
      <c r="K211" s="76">
        <f t="shared" si="24"/>
        <v>279.78553760964849</v>
      </c>
      <c r="L211" s="76">
        <f t="shared" si="21"/>
        <v>209.85699105147572</v>
      </c>
      <c r="M211" s="103">
        <f t="shared" si="25"/>
        <v>10.836869961642668</v>
      </c>
      <c r="N211" s="103">
        <f t="shared" si="22"/>
        <v>338.65218630133336</v>
      </c>
    </row>
    <row r="212" spans="1:14">
      <c r="A212" s="102">
        <v>40387</v>
      </c>
      <c r="B212" t="s">
        <v>191</v>
      </c>
      <c r="C212">
        <v>31.864000000000001</v>
      </c>
      <c r="D212">
        <v>403.077</v>
      </c>
      <c r="E212">
        <v>26.87</v>
      </c>
      <c r="F212">
        <v>3169</v>
      </c>
      <c r="G212">
        <v>17.3</v>
      </c>
      <c r="I212" s="103">
        <f t="shared" si="23"/>
        <v>133.87514696875877</v>
      </c>
      <c r="J212" s="104">
        <f t="shared" si="20"/>
        <v>27.979905716470579</v>
      </c>
      <c r="K212" s="76">
        <f t="shared" si="24"/>
        <v>280.52439039743405</v>
      </c>
      <c r="L212" s="76">
        <f t="shared" si="21"/>
        <v>210.41117774818412</v>
      </c>
      <c r="M212" s="103">
        <f t="shared" si="25"/>
        <v>10.826584414667975</v>
      </c>
      <c r="N212" s="103">
        <f t="shared" si="22"/>
        <v>338.33076295837424</v>
      </c>
    </row>
    <row r="213" spans="1:14">
      <c r="A213" s="102">
        <v>40387</v>
      </c>
      <c r="B213" t="s">
        <v>192</v>
      </c>
      <c r="C213">
        <v>32.03</v>
      </c>
      <c r="D213">
        <v>404.19099999999997</v>
      </c>
      <c r="E213">
        <v>26.84</v>
      </c>
      <c r="F213">
        <v>3159</v>
      </c>
      <c r="G213">
        <v>17.3</v>
      </c>
      <c r="I213" s="103">
        <f t="shared" si="23"/>
        <v>134.24512805140543</v>
      </c>
      <c r="J213" s="104">
        <f>I213*20.9/100</f>
        <v>28.057231762743733</v>
      </c>
      <c r="K213" s="76">
        <f t="shared" si="24"/>
        <v>281.29965541127751</v>
      </c>
      <c r="L213" s="76">
        <f>K213/1.33322</f>
        <v>210.99267593591267</v>
      </c>
      <c r="M213" s="103">
        <f t="shared" si="25"/>
        <v>10.856505064719915</v>
      </c>
      <c r="N213" s="103">
        <f>M213*31.25</f>
        <v>339.26578327249734</v>
      </c>
    </row>
    <row r="214" spans="1:14">
      <c r="A214" s="102"/>
      <c r="I214" s="103"/>
      <c r="J214" s="104"/>
      <c r="K214" s="76"/>
      <c r="L214" s="76"/>
      <c r="M214" s="103"/>
      <c r="N214" s="103"/>
    </row>
    <row r="215" spans="1:14">
      <c r="A215" s="102"/>
      <c r="I215" s="103"/>
      <c r="J215" s="104"/>
      <c r="K215" s="76"/>
      <c r="L215" s="76"/>
      <c r="M215" s="103"/>
      <c r="N215" s="103"/>
    </row>
    <row r="216" spans="1:14">
      <c r="A216" s="102"/>
      <c r="I216" s="103"/>
      <c r="J216" s="104"/>
      <c r="K216" s="76"/>
      <c r="L216" s="76"/>
      <c r="M216" s="103"/>
      <c r="N216" s="103"/>
    </row>
    <row r="217" spans="1:14">
      <c r="A217" s="102"/>
      <c r="I217" s="103"/>
      <c r="J217" s="104"/>
      <c r="K217" s="76"/>
      <c r="L217" s="76"/>
      <c r="M217" s="103"/>
      <c r="N217" s="103"/>
    </row>
    <row r="218" spans="1:14">
      <c r="A218" s="102"/>
      <c r="I218" s="103"/>
      <c r="J218" s="104"/>
      <c r="K218" s="76"/>
      <c r="L218" s="76"/>
      <c r="M218" s="103"/>
      <c r="N218" s="103"/>
    </row>
    <row r="219" spans="1:14">
      <c r="A219" s="102"/>
      <c r="I219" s="103"/>
      <c r="J219" s="104"/>
      <c r="K219" s="76"/>
      <c r="L219" s="76"/>
      <c r="M219" s="103"/>
      <c r="N219" s="103"/>
    </row>
    <row r="220" spans="1:14">
      <c r="A220" s="102"/>
      <c r="I220" s="103"/>
      <c r="J220" s="104"/>
      <c r="K220" s="76"/>
      <c r="L220" s="76"/>
      <c r="M220" s="103"/>
      <c r="N220" s="103"/>
    </row>
    <row r="221" spans="1:14">
      <c r="A221" s="102"/>
      <c r="I221" s="103"/>
      <c r="J221" s="104"/>
      <c r="K221" s="76"/>
      <c r="L221" s="76"/>
      <c r="M221" s="103"/>
      <c r="N221" s="103"/>
    </row>
    <row r="222" spans="1:14">
      <c r="A222" s="102"/>
      <c r="I222" s="103"/>
      <c r="J222" s="104"/>
      <c r="K222" s="76"/>
      <c r="L222" s="76"/>
      <c r="M222" s="103"/>
      <c r="N222" s="103"/>
    </row>
    <row r="223" spans="1:14">
      <c r="A223" s="102"/>
      <c r="I223" s="103"/>
      <c r="J223" s="104"/>
      <c r="K223" s="76"/>
      <c r="L223" s="76"/>
      <c r="M223" s="103"/>
      <c r="N223" s="103"/>
    </row>
    <row r="224" spans="1:14">
      <c r="A224" s="102"/>
      <c r="I224" s="103"/>
      <c r="J224" s="104"/>
      <c r="K224" s="76"/>
      <c r="L224" s="76"/>
      <c r="M224" s="103"/>
      <c r="N224" s="103"/>
    </row>
    <row r="225" spans="1:14">
      <c r="A225" s="102"/>
      <c r="I225" s="103"/>
      <c r="J225" s="104"/>
      <c r="K225" s="76"/>
      <c r="L225" s="76"/>
      <c r="M225" s="103"/>
      <c r="N225" s="103"/>
    </row>
    <row r="226" spans="1:14">
      <c r="A226" s="102"/>
      <c r="I226" s="103"/>
      <c r="J226" s="104"/>
      <c r="K226" s="76"/>
      <c r="L226" s="76"/>
      <c r="M226" s="103"/>
      <c r="N226" s="103"/>
    </row>
    <row r="227" spans="1:14">
      <c r="A227" s="102"/>
      <c r="I227" s="103"/>
      <c r="J227" s="104"/>
      <c r="K227" s="76"/>
      <c r="L227" s="76"/>
      <c r="M227" s="103"/>
      <c r="N227" s="103"/>
    </row>
    <row r="228" spans="1:14">
      <c r="A228" s="102"/>
      <c r="I228" s="103"/>
      <c r="J228" s="104"/>
      <c r="K228" s="76"/>
      <c r="L228" s="76"/>
      <c r="M228" s="103"/>
      <c r="N228" s="103"/>
    </row>
    <row r="229" spans="1:14">
      <c r="A229" s="102"/>
      <c r="I229" s="103"/>
      <c r="J229" s="104"/>
      <c r="K229" s="76"/>
      <c r="L229" s="76"/>
      <c r="M229" s="103"/>
      <c r="N229" s="103"/>
    </row>
    <row r="230" spans="1:14">
      <c r="A230" s="102"/>
      <c r="I230" s="103"/>
      <c r="J230" s="104"/>
      <c r="K230" s="76"/>
      <c r="L230" s="76"/>
      <c r="M230" s="103"/>
      <c r="N230" s="103"/>
    </row>
    <row r="231" spans="1:14">
      <c r="A231" s="102"/>
      <c r="I231" s="103"/>
      <c r="J231" s="104"/>
      <c r="K231" s="76"/>
      <c r="L231" s="76"/>
      <c r="M231" s="103"/>
      <c r="N231" s="103"/>
    </row>
    <row r="232" spans="1:14">
      <c r="A232" s="102"/>
      <c r="I232" s="103"/>
      <c r="J232" s="104"/>
      <c r="K232" s="76"/>
      <c r="L232" s="76"/>
      <c r="M232" s="103"/>
      <c r="N232" s="103"/>
    </row>
    <row r="233" spans="1:14">
      <c r="A233" s="102"/>
      <c r="I233" s="103"/>
      <c r="J233" s="104"/>
      <c r="K233" s="76"/>
      <c r="L233" s="76"/>
      <c r="M233" s="103"/>
      <c r="N233" s="103"/>
    </row>
    <row r="234" spans="1:14">
      <c r="A234" s="102"/>
      <c r="I234" s="103"/>
      <c r="J234" s="104"/>
      <c r="K234" s="76"/>
      <c r="L234" s="76"/>
      <c r="M234" s="103"/>
      <c r="N234" s="103"/>
    </row>
    <row r="235" spans="1:14">
      <c r="A235" s="102"/>
      <c r="I235" s="103"/>
      <c r="J235" s="104"/>
      <c r="K235" s="76"/>
      <c r="L235" s="76"/>
      <c r="M235" s="103"/>
      <c r="N235" s="103"/>
    </row>
    <row r="236" spans="1:14">
      <c r="A236" s="102"/>
      <c r="I236" s="103"/>
      <c r="J236" s="104"/>
      <c r="K236" s="76"/>
      <c r="L236" s="76"/>
      <c r="M236" s="103"/>
      <c r="N236" s="103"/>
    </row>
    <row r="237" spans="1:14">
      <c r="A237" s="102"/>
      <c r="I237" s="103"/>
      <c r="J237" s="104"/>
      <c r="K237" s="76"/>
      <c r="L237" s="76"/>
      <c r="M237" s="103"/>
      <c r="N237" s="103"/>
    </row>
    <row r="238" spans="1:14">
      <c r="A238" s="102"/>
      <c r="I238" s="103"/>
      <c r="J238" s="104"/>
      <c r="K238" s="76"/>
      <c r="L238" s="76"/>
      <c r="M238" s="103"/>
      <c r="N238" s="103"/>
    </row>
    <row r="239" spans="1:14">
      <c r="A239" s="102"/>
      <c r="I239" s="103"/>
      <c r="J239" s="104"/>
      <c r="K239" s="76"/>
      <c r="L239" s="76"/>
      <c r="M239" s="103"/>
      <c r="N239" s="103"/>
    </row>
    <row r="240" spans="1:14">
      <c r="A240" s="102"/>
      <c r="I240" s="103"/>
      <c r="J240" s="104"/>
      <c r="K240" s="76"/>
      <c r="L240" s="76"/>
      <c r="M240" s="103"/>
      <c r="N240" s="103"/>
    </row>
    <row r="241" spans="1:14">
      <c r="A241" s="102"/>
      <c r="I241" s="103"/>
      <c r="J241" s="104"/>
      <c r="K241" s="76"/>
      <c r="L241" s="76"/>
      <c r="M241" s="103"/>
      <c r="N241" s="103"/>
    </row>
    <row r="242" spans="1:14">
      <c r="A242" s="102"/>
      <c r="I242" s="103"/>
      <c r="J242" s="104"/>
      <c r="K242" s="76"/>
      <c r="L242" s="76"/>
      <c r="M242" s="103"/>
      <c r="N242" s="103"/>
    </row>
    <row r="243" spans="1:14">
      <c r="A243" s="102"/>
      <c r="I243" s="103"/>
      <c r="J243" s="104"/>
      <c r="K243" s="76"/>
      <c r="L243" s="76"/>
      <c r="M243" s="103"/>
      <c r="N243" s="103"/>
    </row>
    <row r="244" spans="1:14">
      <c r="A244" s="102"/>
      <c r="I244" s="103"/>
      <c r="J244" s="104"/>
      <c r="K244" s="76"/>
      <c r="L244" s="76"/>
      <c r="M244" s="103"/>
      <c r="N244" s="103"/>
    </row>
    <row r="245" spans="1:14">
      <c r="A245" s="102"/>
      <c r="I245" s="103"/>
      <c r="J245" s="104"/>
      <c r="K245" s="76"/>
      <c r="L245" s="76"/>
      <c r="M245" s="103"/>
      <c r="N245" s="103"/>
    </row>
    <row r="246" spans="1:14">
      <c r="A246" s="102"/>
      <c r="I246" s="103"/>
      <c r="J246" s="104"/>
      <c r="K246" s="76"/>
      <c r="L246" s="76"/>
      <c r="M246" s="103"/>
      <c r="N246" s="103"/>
    </row>
    <row r="247" spans="1:14">
      <c r="A247" s="102"/>
      <c r="I247" s="103"/>
      <c r="J247" s="104"/>
      <c r="K247" s="76"/>
      <c r="L247" s="76"/>
      <c r="M247" s="103"/>
      <c r="N247" s="103"/>
    </row>
    <row r="248" spans="1:14">
      <c r="A248" s="102"/>
      <c r="I248" s="103"/>
      <c r="J248" s="104"/>
      <c r="K248" s="76"/>
      <c r="L248" s="76"/>
      <c r="M248" s="103"/>
      <c r="N248" s="103"/>
    </row>
    <row r="249" spans="1:14">
      <c r="A249" s="102"/>
      <c r="I249" s="103"/>
      <c r="J249" s="104"/>
      <c r="K249" s="76"/>
      <c r="L249" s="76"/>
      <c r="M249" s="103"/>
      <c r="N249" s="103"/>
    </row>
    <row r="250" spans="1:14">
      <c r="A250" s="102"/>
      <c r="I250" s="103"/>
      <c r="J250" s="104"/>
      <c r="K250" s="76"/>
      <c r="L250" s="76"/>
      <c r="M250" s="103"/>
      <c r="N250" s="103"/>
    </row>
    <row r="251" spans="1:14">
      <c r="A251" s="102"/>
      <c r="I251" s="103"/>
      <c r="J251" s="104"/>
      <c r="K251" s="76"/>
      <c r="L251" s="76"/>
      <c r="M251" s="103"/>
      <c r="N251" s="103"/>
    </row>
    <row r="252" spans="1:14">
      <c r="A252" s="102"/>
      <c r="I252" s="103"/>
      <c r="J252" s="104"/>
      <c r="K252" s="76"/>
      <c r="L252" s="76"/>
      <c r="M252" s="103"/>
      <c r="N252" s="103"/>
    </row>
    <row r="253" spans="1:14">
      <c r="A253" s="102"/>
      <c r="I253" s="103"/>
      <c r="J253" s="104"/>
      <c r="K253" s="76"/>
      <c r="L253" s="76"/>
      <c r="M253" s="103"/>
      <c r="N253" s="103"/>
    </row>
    <row r="254" spans="1:14">
      <c r="A254" s="102"/>
      <c r="I254" s="103"/>
      <c r="J254" s="104"/>
      <c r="K254" s="76"/>
      <c r="L254" s="76"/>
      <c r="M254" s="103"/>
      <c r="N254" s="103"/>
    </row>
    <row r="255" spans="1:14">
      <c r="A255" s="102"/>
      <c r="I255" s="103"/>
      <c r="J255" s="104"/>
      <c r="K255" s="76"/>
      <c r="L255" s="76"/>
      <c r="M255" s="103"/>
      <c r="N255" s="103"/>
    </row>
    <row r="256" spans="1:14">
      <c r="A256" s="102"/>
      <c r="I256" s="103"/>
      <c r="J256" s="104"/>
      <c r="K256" s="76"/>
      <c r="L256" s="76"/>
      <c r="M256" s="103"/>
      <c r="N256" s="103"/>
    </row>
    <row r="257" spans="1:14">
      <c r="A257" s="102"/>
      <c r="I257" s="103"/>
      <c r="J257" s="104"/>
      <c r="K257" s="76"/>
      <c r="L257" s="76"/>
      <c r="M257" s="103"/>
      <c r="N257" s="103"/>
    </row>
    <row r="258" spans="1:14">
      <c r="A258" s="102"/>
      <c r="I258" s="103"/>
      <c r="J258" s="104"/>
      <c r="K258" s="76"/>
      <c r="L258" s="76"/>
      <c r="M258" s="103"/>
      <c r="N258" s="103"/>
    </row>
    <row r="259" spans="1:14">
      <c r="A259" s="102"/>
      <c r="I259" s="103"/>
      <c r="J259" s="104"/>
      <c r="K259" s="76"/>
      <c r="L259" s="76"/>
      <c r="M259" s="103"/>
      <c r="N259" s="103"/>
    </row>
    <row r="260" spans="1:14">
      <c r="A260" s="102"/>
      <c r="I260" s="103"/>
      <c r="J260" s="104"/>
      <c r="K260" s="76"/>
      <c r="L260" s="76"/>
      <c r="M260" s="103"/>
      <c r="N260" s="103"/>
    </row>
    <row r="261" spans="1:14">
      <c r="A261" s="102"/>
      <c r="I261" s="103"/>
      <c r="J261" s="104"/>
      <c r="K261" s="76"/>
      <c r="L261" s="76"/>
      <c r="M261" s="103"/>
      <c r="N261" s="103"/>
    </row>
    <row r="262" spans="1:14">
      <c r="A262" s="102"/>
      <c r="I262" s="103"/>
      <c r="J262" s="104"/>
      <c r="K262" s="76"/>
      <c r="L262" s="76"/>
      <c r="M262" s="103"/>
      <c r="N262" s="103"/>
    </row>
    <row r="263" spans="1:14">
      <c r="A263" s="102"/>
      <c r="I263" s="103"/>
      <c r="J263" s="104"/>
      <c r="K263" s="76"/>
      <c r="L263" s="76"/>
      <c r="M263" s="103"/>
      <c r="N263" s="103"/>
    </row>
    <row r="264" spans="1:14">
      <c r="A264" s="102"/>
      <c r="I264" s="103"/>
      <c r="J264" s="104"/>
      <c r="K264" s="76"/>
      <c r="L264" s="76"/>
      <c r="M264" s="103"/>
      <c r="N264" s="103"/>
    </row>
    <row r="265" spans="1:14">
      <c r="A265" s="102"/>
      <c r="I265" s="103"/>
      <c r="J265" s="104"/>
      <c r="K265" s="76"/>
      <c r="L265" s="76"/>
      <c r="M265" s="103"/>
      <c r="N265" s="103"/>
    </row>
    <row r="266" spans="1:14">
      <c r="A266" s="102"/>
      <c r="I266" s="103"/>
      <c r="J266" s="104"/>
      <c r="K266" s="76"/>
      <c r="L266" s="76"/>
      <c r="M266" s="103"/>
      <c r="N266" s="103"/>
    </row>
    <row r="267" spans="1:14">
      <c r="A267" s="102"/>
      <c r="I267" s="103"/>
      <c r="J267" s="104"/>
      <c r="K267" s="76"/>
      <c r="L267" s="76"/>
      <c r="M267" s="103"/>
      <c r="N267" s="103"/>
    </row>
    <row r="268" spans="1:14">
      <c r="A268" s="102"/>
      <c r="I268" s="103"/>
      <c r="J268" s="104"/>
      <c r="K268" s="76"/>
      <c r="L268" s="76"/>
      <c r="M268" s="103"/>
      <c r="N268" s="103"/>
    </row>
    <row r="269" spans="1:14">
      <c r="A269" s="102"/>
      <c r="I269" s="103"/>
      <c r="J269" s="104"/>
      <c r="K269" s="76"/>
      <c r="L269" s="76"/>
      <c r="M269" s="103"/>
      <c r="N269" s="103"/>
    </row>
    <row r="270" spans="1:14">
      <c r="A270" s="102"/>
      <c r="I270" s="103"/>
      <c r="J270" s="104"/>
      <c r="K270" s="76"/>
      <c r="L270" s="76"/>
      <c r="M270" s="103"/>
      <c r="N270" s="103"/>
    </row>
    <row r="271" spans="1:14">
      <c r="A271" s="102"/>
      <c r="I271" s="103"/>
      <c r="J271" s="104"/>
      <c r="K271" s="76"/>
      <c r="L271" s="76"/>
      <c r="M271" s="103"/>
      <c r="N271" s="103"/>
    </row>
    <row r="272" spans="1:14">
      <c r="A272" s="102"/>
      <c r="I272" s="103"/>
      <c r="J272" s="104"/>
      <c r="K272" s="76"/>
      <c r="L272" s="76"/>
      <c r="M272" s="103"/>
      <c r="N272" s="103"/>
    </row>
    <row r="273" spans="1:14">
      <c r="A273" s="102"/>
      <c r="I273" s="103"/>
      <c r="J273" s="104"/>
      <c r="K273" s="76"/>
      <c r="L273" s="76"/>
      <c r="M273" s="103"/>
      <c r="N273" s="103"/>
    </row>
    <row r="274" spans="1:14">
      <c r="A274" s="102"/>
      <c r="I274" s="103"/>
      <c r="J274" s="104"/>
      <c r="K274" s="76"/>
      <c r="L274" s="76"/>
      <c r="M274" s="103"/>
      <c r="N274" s="103"/>
    </row>
    <row r="275" spans="1:14">
      <c r="A275" s="102"/>
      <c r="I275" s="103"/>
      <c r="J275" s="104"/>
      <c r="K275" s="76"/>
      <c r="L275" s="76"/>
      <c r="M275" s="103"/>
      <c r="N275" s="103"/>
    </row>
    <row r="276" spans="1:14">
      <c r="A276" s="102"/>
      <c r="I276" s="103"/>
      <c r="J276" s="104"/>
      <c r="K276" s="76"/>
      <c r="L276" s="76"/>
      <c r="M276" s="103"/>
      <c r="N276" s="103"/>
    </row>
    <row r="277" spans="1:14">
      <c r="A277" s="102"/>
      <c r="I277" s="103"/>
      <c r="J277" s="104"/>
      <c r="K277" s="76"/>
      <c r="L277" s="76"/>
      <c r="M277" s="103"/>
      <c r="N277" s="103"/>
    </row>
    <row r="278" spans="1:14">
      <c r="A278" s="102"/>
      <c r="I278" s="103"/>
      <c r="J278" s="104"/>
      <c r="K278" s="76"/>
      <c r="L278" s="76"/>
      <c r="M278" s="103"/>
      <c r="N278" s="103"/>
    </row>
    <row r="279" spans="1:14">
      <c r="A279" s="102"/>
      <c r="I279" s="103"/>
      <c r="J279" s="104"/>
      <c r="K279" s="76"/>
      <c r="L279" s="76"/>
      <c r="M279" s="103"/>
      <c r="N279" s="103"/>
    </row>
    <row r="280" spans="1:14">
      <c r="A280" s="102"/>
      <c r="I280" s="103"/>
      <c r="J280" s="104"/>
      <c r="K280" s="76"/>
      <c r="L280" s="76"/>
      <c r="M280" s="103"/>
      <c r="N280" s="103"/>
    </row>
    <row r="281" spans="1:14">
      <c r="A281" s="102"/>
      <c r="I281" s="103"/>
      <c r="J281" s="104"/>
      <c r="K281" s="76"/>
      <c r="L281" s="76"/>
      <c r="M281" s="103"/>
      <c r="N281" s="103"/>
    </row>
    <row r="282" spans="1:14">
      <c r="A282" s="102"/>
      <c r="I282" s="103"/>
      <c r="J282" s="104"/>
      <c r="K282" s="76"/>
      <c r="L282" s="76"/>
      <c r="M282" s="103"/>
      <c r="N282" s="103"/>
    </row>
    <row r="283" spans="1:14">
      <c r="A283" s="102"/>
      <c r="I283" s="103"/>
      <c r="J283" s="104"/>
      <c r="K283" s="76"/>
      <c r="L283" s="76"/>
      <c r="M283" s="103"/>
      <c r="N283" s="103"/>
    </row>
    <row r="284" spans="1:14">
      <c r="A284" s="102"/>
      <c r="I284" s="103"/>
      <c r="J284" s="104"/>
      <c r="K284" s="76"/>
      <c r="L284" s="76"/>
      <c r="M284" s="103"/>
      <c r="N284" s="103"/>
    </row>
    <row r="285" spans="1:14">
      <c r="A285" s="102"/>
      <c r="I285" s="103"/>
      <c r="J285" s="104"/>
      <c r="K285" s="76"/>
      <c r="L285" s="76"/>
      <c r="M285" s="103"/>
      <c r="N285" s="103"/>
    </row>
    <row r="286" spans="1:14">
      <c r="A286" s="102"/>
      <c r="I286" s="103"/>
      <c r="J286" s="104"/>
      <c r="K286" s="76"/>
      <c r="L286" s="76"/>
      <c r="M286" s="103"/>
      <c r="N286" s="103"/>
    </row>
    <row r="287" spans="1:14">
      <c r="A287" s="102"/>
      <c r="I287" s="103"/>
      <c r="J287" s="104"/>
      <c r="K287" s="76"/>
      <c r="L287" s="76"/>
      <c r="M287" s="103"/>
      <c r="N287" s="103"/>
    </row>
    <row r="288" spans="1:14">
      <c r="A288" s="102"/>
      <c r="I288" s="103"/>
      <c r="J288" s="104"/>
      <c r="K288" s="76"/>
      <c r="L288" s="76"/>
      <c r="M288" s="103"/>
      <c r="N288" s="103"/>
    </row>
    <row r="289" spans="1:14">
      <c r="A289" s="102"/>
      <c r="I289" s="103"/>
      <c r="J289" s="104"/>
      <c r="K289" s="76"/>
      <c r="L289" s="76"/>
      <c r="M289" s="103"/>
      <c r="N289" s="103"/>
    </row>
    <row r="290" spans="1:14">
      <c r="A290" s="102"/>
      <c r="I290" s="103"/>
      <c r="J290" s="104"/>
      <c r="K290" s="76"/>
      <c r="L290" s="76"/>
      <c r="M290" s="103"/>
      <c r="N290" s="103"/>
    </row>
    <row r="291" spans="1:14">
      <c r="A291" s="102"/>
      <c r="I291" s="103"/>
      <c r="J291" s="104"/>
      <c r="K291" s="76"/>
      <c r="L291" s="76"/>
      <c r="M291" s="103"/>
      <c r="N291" s="103"/>
    </row>
    <row r="292" spans="1:14">
      <c r="A292" s="102"/>
      <c r="I292" s="103"/>
      <c r="J292" s="104"/>
      <c r="K292" s="76"/>
      <c r="L292" s="76"/>
      <c r="M292" s="103"/>
      <c r="N292" s="103"/>
    </row>
    <row r="293" spans="1:14">
      <c r="A293" s="102"/>
      <c r="I293" s="103"/>
      <c r="J293" s="104"/>
      <c r="K293" s="76"/>
      <c r="L293" s="76"/>
      <c r="M293" s="103"/>
      <c r="N293" s="103"/>
    </row>
    <row r="294" spans="1:14">
      <c r="A294" s="102"/>
      <c r="I294" s="103"/>
      <c r="J294" s="104"/>
      <c r="K294" s="76"/>
      <c r="L294" s="76"/>
      <c r="M294" s="103"/>
      <c r="N294" s="103"/>
    </row>
    <row r="295" spans="1:14">
      <c r="A295" s="102"/>
      <c r="I295" s="103"/>
      <c r="J295" s="104"/>
      <c r="K295" s="76"/>
      <c r="L295" s="76"/>
      <c r="M295" s="103"/>
      <c r="N295" s="103"/>
    </row>
    <row r="296" spans="1:14">
      <c r="A296" s="102"/>
      <c r="I296" s="103"/>
      <c r="J296" s="104"/>
      <c r="K296" s="76"/>
      <c r="L296" s="76"/>
      <c r="M296" s="103"/>
      <c r="N296" s="103"/>
    </row>
    <row r="297" spans="1:14">
      <c r="A297" s="102"/>
      <c r="I297" s="103"/>
      <c r="J297" s="104"/>
      <c r="K297" s="76"/>
      <c r="L297" s="76"/>
      <c r="M297" s="103"/>
      <c r="N297" s="103"/>
    </row>
    <row r="298" spans="1:14">
      <c r="A298" s="102"/>
      <c r="I298" s="103"/>
      <c r="J298" s="104"/>
      <c r="K298" s="76"/>
      <c r="L298" s="76"/>
      <c r="M298" s="103"/>
      <c r="N298" s="103"/>
    </row>
    <row r="299" spans="1:14">
      <c r="A299" s="102"/>
      <c r="I299" s="103"/>
      <c r="J299" s="104"/>
      <c r="K299" s="76"/>
      <c r="L299" s="76"/>
      <c r="M299" s="103"/>
      <c r="N299" s="103"/>
    </row>
    <row r="300" spans="1:14">
      <c r="A300" s="102"/>
      <c r="I300" s="103"/>
      <c r="J300" s="104"/>
      <c r="K300" s="76"/>
      <c r="L300" s="76"/>
      <c r="M300" s="103"/>
      <c r="N300" s="103"/>
    </row>
    <row r="301" spans="1:14">
      <c r="A301" s="102"/>
      <c r="I301" s="103"/>
      <c r="J301" s="104"/>
      <c r="K301" s="76"/>
      <c r="L301" s="76"/>
      <c r="M301" s="103"/>
      <c r="N301" s="103"/>
    </row>
    <row r="302" spans="1:14">
      <c r="A302" s="102"/>
      <c r="I302" s="103"/>
      <c r="J302" s="104"/>
      <c r="K302" s="76"/>
      <c r="L302" s="76"/>
      <c r="M302" s="103"/>
      <c r="N302" s="103"/>
    </row>
    <row r="303" spans="1:14">
      <c r="A303" s="102"/>
      <c r="I303" s="103"/>
      <c r="J303" s="104"/>
      <c r="K303" s="76"/>
      <c r="L303" s="76"/>
      <c r="M303" s="103"/>
      <c r="N303" s="103"/>
    </row>
    <row r="304" spans="1:14">
      <c r="A304" s="102"/>
      <c r="I304" s="103"/>
      <c r="J304" s="104"/>
      <c r="K304" s="76"/>
      <c r="L304" s="76"/>
      <c r="M304" s="103"/>
      <c r="N304" s="103"/>
    </row>
    <row r="305" spans="1:14">
      <c r="A305" s="102"/>
      <c r="I305" s="103"/>
      <c r="J305" s="104"/>
      <c r="K305" s="76"/>
      <c r="L305" s="76"/>
      <c r="M305" s="103"/>
      <c r="N305" s="103"/>
    </row>
    <row r="306" spans="1:14">
      <c r="A306" s="102"/>
      <c r="I306" s="103"/>
      <c r="J306" s="104"/>
      <c r="K306" s="76"/>
      <c r="L306" s="76"/>
      <c r="M306" s="103"/>
      <c r="N306" s="103"/>
    </row>
    <row r="307" spans="1:14">
      <c r="A307" s="102"/>
      <c r="I307" s="103"/>
      <c r="J307" s="104"/>
      <c r="K307" s="76"/>
      <c r="L307" s="76"/>
      <c r="M307" s="103"/>
      <c r="N307" s="103"/>
    </row>
    <row r="308" spans="1:14">
      <c r="A308" s="102"/>
      <c r="I308" s="103"/>
      <c r="J308" s="104"/>
      <c r="K308" s="76"/>
      <c r="L308" s="76"/>
      <c r="M308" s="103"/>
      <c r="N308" s="103"/>
    </row>
    <row r="309" spans="1:14">
      <c r="A309" s="102"/>
      <c r="I309" s="103"/>
      <c r="J309" s="104"/>
      <c r="K309" s="76"/>
      <c r="L309" s="76"/>
      <c r="M309" s="103"/>
      <c r="N309" s="103"/>
    </row>
    <row r="310" spans="1:14">
      <c r="A310" s="102"/>
      <c r="I310" s="103"/>
      <c r="J310" s="104"/>
      <c r="K310" s="76"/>
      <c r="L310" s="76"/>
      <c r="M310" s="103"/>
      <c r="N310" s="103"/>
    </row>
    <row r="311" spans="1:14">
      <c r="A311" s="102"/>
      <c r="I311" s="103"/>
      <c r="J311" s="104"/>
      <c r="K311" s="76"/>
      <c r="L311" s="76"/>
      <c r="M311" s="103"/>
      <c r="N311" s="103"/>
    </row>
    <row r="312" spans="1:14">
      <c r="A312" s="102"/>
      <c r="I312" s="103"/>
      <c r="J312" s="104"/>
      <c r="K312" s="76"/>
      <c r="L312" s="76"/>
      <c r="M312" s="103"/>
      <c r="N312" s="103"/>
    </row>
    <row r="313" spans="1:14">
      <c r="A313" s="102"/>
      <c r="I313" s="103"/>
      <c r="J313" s="104"/>
      <c r="K313" s="76"/>
      <c r="L313" s="76"/>
      <c r="M313" s="103"/>
      <c r="N313" s="103"/>
    </row>
    <row r="314" spans="1:14">
      <c r="A314" s="102"/>
      <c r="I314" s="103"/>
      <c r="J314" s="104"/>
      <c r="K314" s="76"/>
      <c r="L314" s="76"/>
      <c r="M314" s="103"/>
      <c r="N314" s="103"/>
    </row>
    <row r="315" spans="1:14">
      <c r="A315" s="102"/>
      <c r="I315" s="103"/>
      <c r="J315" s="104"/>
      <c r="K315" s="76"/>
      <c r="L315" s="76"/>
      <c r="M315" s="103"/>
      <c r="N315" s="103"/>
    </row>
    <row r="316" spans="1:14">
      <c r="A316" s="102"/>
      <c r="I316" s="103"/>
      <c r="J316" s="104"/>
      <c r="K316" s="76"/>
      <c r="L316" s="76"/>
      <c r="M316" s="103"/>
      <c r="N316" s="103"/>
    </row>
    <row r="317" spans="1:14">
      <c r="A317" s="102"/>
      <c r="I317" s="103"/>
      <c r="J317" s="104"/>
      <c r="K317" s="76"/>
      <c r="L317" s="76"/>
      <c r="M317" s="103"/>
      <c r="N317" s="103"/>
    </row>
    <row r="318" spans="1:14">
      <c r="A318" s="102"/>
      <c r="I318" s="103"/>
      <c r="J318" s="104"/>
      <c r="K318" s="76"/>
      <c r="L318" s="76"/>
      <c r="M318" s="103"/>
      <c r="N318" s="103"/>
    </row>
    <row r="319" spans="1:14">
      <c r="A319" s="102"/>
      <c r="I319" s="103"/>
      <c r="J319" s="104"/>
      <c r="K319" s="76"/>
      <c r="L319" s="76"/>
      <c r="M319" s="103"/>
      <c r="N319" s="103"/>
    </row>
    <row r="320" spans="1:14">
      <c r="A320" s="102"/>
      <c r="I320" s="103"/>
      <c r="J320" s="104"/>
      <c r="K320" s="76"/>
      <c r="L320" s="76"/>
      <c r="M320" s="103"/>
      <c r="N320" s="103"/>
    </row>
    <row r="321" spans="1:14">
      <c r="A321" s="102"/>
      <c r="I321" s="103"/>
      <c r="J321" s="104"/>
      <c r="K321" s="76"/>
      <c r="L321" s="76"/>
      <c r="M321" s="103"/>
      <c r="N321" s="103"/>
    </row>
    <row r="322" spans="1:14">
      <c r="A322" s="102"/>
      <c r="I322" s="103"/>
      <c r="J322" s="104"/>
      <c r="K322" s="76"/>
      <c r="L322" s="76"/>
      <c r="M322" s="103"/>
      <c r="N322" s="103"/>
    </row>
    <row r="323" spans="1:14">
      <c r="A323" s="102"/>
      <c r="I323" s="103"/>
      <c r="J323" s="104"/>
      <c r="K323" s="76"/>
      <c r="L323" s="76"/>
      <c r="M323" s="103"/>
      <c r="N323" s="103"/>
    </row>
    <row r="324" spans="1:14">
      <c r="A324" s="102"/>
      <c r="I324" s="103"/>
      <c r="J324" s="104"/>
      <c r="K324" s="76"/>
      <c r="L324" s="76"/>
      <c r="M324" s="103"/>
      <c r="N324" s="103"/>
    </row>
    <row r="325" spans="1:14">
      <c r="A325" s="102"/>
      <c r="I325" s="103"/>
      <c r="J325" s="104"/>
      <c r="K325" s="76"/>
      <c r="L325" s="76"/>
      <c r="M325" s="103"/>
      <c r="N325" s="103"/>
    </row>
    <row r="326" spans="1:14">
      <c r="A326" s="102"/>
      <c r="I326" s="103"/>
      <c r="J326" s="104"/>
      <c r="K326" s="76"/>
      <c r="L326" s="76"/>
      <c r="M326" s="103"/>
      <c r="N326" s="103"/>
    </row>
    <row r="327" spans="1:14">
      <c r="A327" s="102"/>
      <c r="I327" s="103"/>
      <c r="J327" s="104"/>
      <c r="K327" s="76"/>
      <c r="L327" s="76"/>
      <c r="M327" s="103"/>
      <c r="N327" s="103"/>
    </row>
    <row r="328" spans="1:14">
      <c r="A328" s="102"/>
      <c r="I328" s="103"/>
      <c r="J328" s="104"/>
      <c r="K328" s="76"/>
      <c r="L328" s="76"/>
      <c r="M328" s="103"/>
      <c r="N328" s="103"/>
    </row>
    <row r="329" spans="1:14">
      <c r="A329" s="102"/>
      <c r="I329" s="103"/>
      <c r="J329" s="104"/>
      <c r="K329" s="76"/>
      <c r="L329" s="76"/>
      <c r="M329" s="103"/>
      <c r="N329" s="103"/>
    </row>
    <row r="330" spans="1:14">
      <c r="A330" s="102"/>
      <c r="I330" s="103"/>
      <c r="J330" s="104"/>
      <c r="K330" s="76"/>
      <c r="L330" s="76"/>
      <c r="M330" s="103"/>
      <c r="N330" s="103"/>
    </row>
    <row r="331" spans="1:14">
      <c r="A331" s="102"/>
      <c r="I331" s="103"/>
      <c r="J331" s="104"/>
      <c r="K331" s="76"/>
      <c r="L331" s="76"/>
      <c r="M331" s="103"/>
      <c r="N331" s="103"/>
    </row>
    <row r="332" spans="1:14">
      <c r="A332" s="102"/>
      <c r="I332" s="103"/>
      <c r="J332" s="104"/>
      <c r="K332" s="76"/>
      <c r="L332" s="76"/>
      <c r="M332" s="103"/>
      <c r="N332" s="103"/>
    </row>
    <row r="333" spans="1:14">
      <c r="A333" s="102"/>
      <c r="I333" s="103"/>
      <c r="J333" s="104"/>
      <c r="K333" s="76"/>
      <c r="L333" s="76"/>
      <c r="M333" s="103"/>
      <c r="N333" s="103"/>
    </row>
    <row r="334" spans="1:14">
      <c r="A334" s="102"/>
      <c r="I334" s="103"/>
      <c r="J334" s="104"/>
      <c r="K334" s="76"/>
      <c r="L334" s="76"/>
      <c r="M334" s="103"/>
      <c r="N334" s="103"/>
    </row>
    <row r="335" spans="1:14">
      <c r="A335" s="102"/>
      <c r="I335" s="103"/>
      <c r="J335" s="104"/>
      <c r="K335" s="76"/>
      <c r="L335" s="76"/>
      <c r="M335" s="103"/>
      <c r="N335" s="103"/>
    </row>
    <row r="336" spans="1:14">
      <c r="A336" s="102"/>
      <c r="I336" s="103"/>
      <c r="J336" s="104"/>
      <c r="K336" s="76"/>
      <c r="L336" s="76"/>
      <c r="M336" s="103"/>
      <c r="N336" s="103"/>
    </row>
    <row r="337" spans="1:14">
      <c r="A337" s="102"/>
      <c r="I337" s="103"/>
      <c r="J337" s="104"/>
      <c r="K337" s="76"/>
      <c r="L337" s="76"/>
      <c r="M337" s="103"/>
      <c r="N337" s="103"/>
    </row>
    <row r="338" spans="1:14">
      <c r="A338" s="102"/>
      <c r="I338" s="103"/>
      <c r="J338" s="104"/>
      <c r="K338" s="76"/>
      <c r="L338" s="76"/>
      <c r="M338" s="103"/>
      <c r="N338" s="103"/>
    </row>
    <row r="339" spans="1:14">
      <c r="A339" s="102"/>
      <c r="I339" s="103"/>
      <c r="J339" s="104"/>
      <c r="K339" s="76"/>
      <c r="L339" s="76"/>
      <c r="M339" s="103"/>
      <c r="N339" s="103"/>
    </row>
    <row r="340" spans="1:14">
      <c r="A340" s="102"/>
      <c r="I340" s="103"/>
      <c r="J340" s="104"/>
      <c r="K340" s="76"/>
      <c r="L340" s="76"/>
      <c r="M340" s="103"/>
      <c r="N340" s="103"/>
    </row>
    <row r="341" spans="1:14">
      <c r="A341" s="102"/>
      <c r="I341" s="103"/>
      <c r="J341" s="104"/>
      <c r="K341" s="76"/>
      <c r="L341" s="76"/>
      <c r="M341" s="103"/>
      <c r="N341" s="103"/>
    </row>
    <row r="342" spans="1:14">
      <c r="A342" s="102"/>
      <c r="I342" s="103"/>
      <c r="J342" s="104"/>
      <c r="K342" s="76"/>
      <c r="L342" s="76"/>
      <c r="M342" s="103"/>
      <c r="N342" s="103"/>
    </row>
    <row r="343" spans="1:14">
      <c r="A343" s="102"/>
      <c r="I343" s="103"/>
      <c r="J343" s="104"/>
      <c r="K343" s="76"/>
      <c r="L343" s="76"/>
      <c r="M343" s="103"/>
      <c r="N343" s="103"/>
    </row>
    <row r="344" spans="1:14">
      <c r="A344" s="102"/>
      <c r="I344" s="103"/>
      <c r="J344" s="104"/>
      <c r="K344" s="76"/>
      <c r="L344" s="76"/>
      <c r="M344" s="103"/>
      <c r="N344" s="103"/>
    </row>
    <row r="345" spans="1:14">
      <c r="A345" s="102"/>
      <c r="I345" s="103"/>
      <c r="J345" s="104"/>
      <c r="K345" s="76"/>
      <c r="L345" s="76"/>
      <c r="M345" s="103"/>
      <c r="N345" s="103"/>
    </row>
    <row r="346" spans="1:14">
      <c r="A346" s="102"/>
      <c r="I346" s="103"/>
      <c r="J346" s="104"/>
      <c r="K346" s="76"/>
      <c r="L346" s="76"/>
      <c r="M346" s="103"/>
      <c r="N346" s="103"/>
    </row>
    <row r="347" spans="1:14">
      <c r="A347" s="102"/>
      <c r="I347" s="103"/>
      <c r="J347" s="104"/>
      <c r="K347" s="76"/>
      <c r="L347" s="76"/>
      <c r="M347" s="103"/>
      <c r="N347" s="103"/>
    </row>
    <row r="348" spans="1:14">
      <c r="A348" s="102"/>
      <c r="I348" s="103"/>
      <c r="J348" s="104"/>
      <c r="K348" s="76"/>
      <c r="L348" s="76"/>
      <c r="M348" s="103"/>
      <c r="N348" s="103"/>
    </row>
    <row r="349" spans="1:14">
      <c r="A349" s="102"/>
      <c r="I349" s="103"/>
      <c r="J349" s="104"/>
      <c r="K349" s="76"/>
      <c r="L349" s="76"/>
      <c r="M349" s="103"/>
      <c r="N349" s="103"/>
    </row>
    <row r="350" spans="1:14">
      <c r="A350" s="102"/>
      <c r="I350" s="103"/>
      <c r="J350" s="104"/>
      <c r="K350" s="76"/>
      <c r="L350" s="76"/>
      <c r="M350" s="103"/>
      <c r="N350" s="103"/>
    </row>
    <row r="351" spans="1:14">
      <c r="A351" s="102"/>
      <c r="I351" s="103"/>
      <c r="J351" s="104"/>
      <c r="K351" s="76"/>
      <c r="L351" s="76"/>
      <c r="M351" s="103"/>
      <c r="N351" s="103"/>
    </row>
    <row r="352" spans="1:14">
      <c r="A352" s="102"/>
      <c r="I352" s="103"/>
      <c r="J352" s="104"/>
      <c r="K352" s="76"/>
      <c r="L352" s="76"/>
      <c r="M352" s="103"/>
      <c r="N352" s="103"/>
    </row>
    <row r="353" spans="1:14">
      <c r="A353" s="102"/>
      <c r="I353" s="103"/>
      <c r="J353" s="104"/>
      <c r="K353" s="76"/>
      <c r="L353" s="76"/>
      <c r="M353" s="103"/>
      <c r="N353" s="103"/>
    </row>
    <row r="354" spans="1:14">
      <c r="A354" s="102"/>
      <c r="I354" s="103"/>
      <c r="J354" s="104"/>
      <c r="K354" s="76"/>
      <c r="L354" s="76"/>
      <c r="M354" s="103"/>
      <c r="N354" s="103"/>
    </row>
    <row r="355" spans="1:14">
      <c r="A355" s="102"/>
      <c r="I355" s="103"/>
      <c r="J355" s="104"/>
      <c r="K355" s="76"/>
      <c r="L355" s="76"/>
      <c r="M355" s="103"/>
      <c r="N355" s="103"/>
    </row>
    <row r="356" spans="1:14">
      <c r="A356" s="102"/>
      <c r="I356" s="103"/>
      <c r="J356" s="104"/>
      <c r="K356" s="76"/>
      <c r="L356" s="76"/>
      <c r="M356" s="103"/>
      <c r="N356" s="103"/>
    </row>
    <row r="357" spans="1:14">
      <c r="A357" s="102"/>
      <c r="I357" s="103"/>
      <c r="J357" s="104"/>
      <c r="K357" s="76"/>
      <c r="L357" s="76"/>
      <c r="M357" s="103"/>
      <c r="N357" s="103"/>
    </row>
    <row r="358" spans="1:14">
      <c r="A358" s="102"/>
      <c r="I358" s="103"/>
      <c r="J358" s="104"/>
      <c r="K358" s="76"/>
      <c r="L358" s="76"/>
      <c r="M358" s="103"/>
      <c r="N358" s="103"/>
    </row>
    <row r="359" spans="1:14">
      <c r="A359" s="102"/>
      <c r="I359" s="103"/>
      <c r="J359" s="104"/>
      <c r="K359" s="76"/>
      <c r="L359" s="76"/>
      <c r="M359" s="103"/>
      <c r="N359" s="103"/>
    </row>
    <row r="360" spans="1:14">
      <c r="A360" s="102"/>
      <c r="I360" s="103"/>
      <c r="J360" s="104"/>
      <c r="K360" s="76"/>
      <c r="L360" s="76"/>
      <c r="M360" s="103"/>
      <c r="N360" s="103"/>
    </row>
    <row r="361" spans="1:14">
      <c r="A361" s="102"/>
      <c r="I361" s="103"/>
      <c r="J361" s="104"/>
      <c r="K361" s="76"/>
      <c r="L361" s="76"/>
      <c r="M361" s="103"/>
      <c r="N361" s="103"/>
    </row>
    <row r="362" spans="1:14">
      <c r="A362" s="102"/>
      <c r="I362" s="103"/>
      <c r="J362" s="104"/>
      <c r="K362" s="76"/>
      <c r="L362" s="76"/>
      <c r="M362" s="103"/>
      <c r="N362" s="103"/>
    </row>
    <row r="363" spans="1:14">
      <c r="A363" s="102"/>
      <c r="I363" s="103"/>
      <c r="J363" s="104"/>
      <c r="K363" s="76"/>
      <c r="L363" s="76"/>
      <c r="M363" s="103"/>
      <c r="N363" s="103"/>
    </row>
    <row r="364" spans="1:14">
      <c r="A364" s="102"/>
      <c r="I364" s="103"/>
      <c r="J364" s="104"/>
      <c r="K364" s="76"/>
      <c r="L364" s="76"/>
      <c r="M364" s="103"/>
      <c r="N364" s="103"/>
    </row>
    <row r="365" spans="1:14">
      <c r="A365" s="102"/>
      <c r="I365" s="103"/>
      <c r="J365" s="104"/>
      <c r="K365" s="76"/>
      <c r="L365" s="76"/>
      <c r="M365" s="103"/>
      <c r="N365" s="103"/>
    </row>
    <row r="366" spans="1:14">
      <c r="A366" s="102"/>
      <c r="I366" s="103"/>
      <c r="J366" s="104"/>
      <c r="K366" s="76"/>
      <c r="L366" s="76"/>
      <c r="M366" s="103"/>
      <c r="N366" s="103"/>
    </row>
    <row r="367" spans="1:14">
      <c r="A367" s="102"/>
      <c r="I367" s="103"/>
      <c r="J367" s="104"/>
      <c r="K367" s="76"/>
      <c r="L367" s="76"/>
      <c r="M367" s="103"/>
      <c r="N367" s="103"/>
    </row>
    <row r="368" spans="1:14">
      <c r="A368" s="102"/>
      <c r="I368" s="103"/>
      <c r="J368" s="104"/>
      <c r="K368" s="76"/>
      <c r="L368" s="76"/>
      <c r="M368" s="103"/>
      <c r="N368" s="103"/>
    </row>
    <row r="369" spans="1:14">
      <c r="A369" s="102"/>
      <c r="I369" s="103"/>
      <c r="J369" s="104"/>
      <c r="K369" s="76"/>
      <c r="L369" s="76"/>
      <c r="M369" s="103"/>
      <c r="N369" s="103"/>
    </row>
    <row r="370" spans="1:14">
      <c r="A370" s="102"/>
      <c r="I370" s="103"/>
      <c r="J370" s="104"/>
      <c r="K370" s="76"/>
      <c r="L370" s="76"/>
      <c r="M370" s="103"/>
      <c r="N370" s="103"/>
    </row>
    <row r="371" spans="1:14">
      <c r="A371" s="102"/>
      <c r="I371" s="103"/>
      <c r="J371" s="104"/>
      <c r="K371" s="76"/>
      <c r="L371" s="76"/>
      <c r="M371" s="103"/>
      <c r="N371" s="103"/>
    </row>
    <row r="372" spans="1:14">
      <c r="A372" s="102"/>
      <c r="I372" s="103"/>
      <c r="J372" s="104"/>
      <c r="K372" s="76"/>
      <c r="L372" s="76"/>
      <c r="M372" s="103"/>
      <c r="N372" s="103"/>
    </row>
    <row r="373" spans="1:14">
      <c r="A373" s="102"/>
      <c r="I373" s="103"/>
      <c r="J373" s="104"/>
      <c r="K373" s="76"/>
      <c r="L373" s="76"/>
      <c r="M373" s="103"/>
      <c r="N373" s="103"/>
    </row>
    <row r="374" spans="1:14">
      <c r="A374" s="102"/>
      <c r="I374" s="103"/>
      <c r="J374" s="104"/>
      <c r="K374" s="76"/>
      <c r="L374" s="76"/>
      <c r="M374" s="103"/>
      <c r="N374" s="103"/>
    </row>
    <row r="375" spans="1:14">
      <c r="A375" s="102"/>
      <c r="I375" s="103"/>
      <c r="J375" s="104"/>
      <c r="K375" s="76"/>
      <c r="L375" s="76"/>
      <c r="M375" s="103"/>
      <c r="N375" s="103"/>
    </row>
    <row r="376" spans="1:14">
      <c r="A376" s="102"/>
      <c r="I376" s="103"/>
      <c r="J376" s="104"/>
      <c r="K376" s="76"/>
      <c r="L376" s="76"/>
      <c r="M376" s="103"/>
      <c r="N376" s="103"/>
    </row>
    <row r="377" spans="1:14">
      <c r="A377" s="102"/>
      <c r="I377" s="103"/>
      <c r="J377" s="104"/>
      <c r="K377" s="76"/>
      <c r="L377" s="76"/>
      <c r="M377" s="103"/>
      <c r="N377" s="103"/>
    </row>
    <row r="378" spans="1:14">
      <c r="A378" s="102"/>
      <c r="I378" s="103"/>
      <c r="J378" s="104"/>
      <c r="K378" s="76"/>
      <c r="L378" s="76"/>
      <c r="M378" s="103"/>
      <c r="N378" s="103"/>
    </row>
    <row r="379" spans="1:14">
      <c r="A379" s="102"/>
      <c r="I379" s="103"/>
      <c r="J379" s="104"/>
      <c r="K379" s="76"/>
      <c r="L379" s="76"/>
      <c r="M379" s="103"/>
      <c r="N379" s="103"/>
    </row>
    <row r="380" spans="1:14">
      <c r="A380" s="102"/>
      <c r="I380" s="103"/>
      <c r="J380" s="104"/>
      <c r="K380" s="76"/>
      <c r="L380" s="76"/>
      <c r="M380" s="103"/>
      <c r="N380" s="103"/>
    </row>
    <row r="381" spans="1:14">
      <c r="A381" s="102"/>
      <c r="I381" s="103"/>
      <c r="J381" s="104"/>
      <c r="K381" s="76"/>
      <c r="L381" s="76"/>
      <c r="M381" s="103"/>
      <c r="N381" s="103"/>
    </row>
    <row r="382" spans="1:14">
      <c r="A382" s="102"/>
      <c r="I382" s="103"/>
      <c r="J382" s="104"/>
      <c r="K382" s="76"/>
      <c r="L382" s="76"/>
      <c r="M382" s="103"/>
      <c r="N382" s="103"/>
    </row>
    <row r="383" spans="1:14">
      <c r="A383" s="102"/>
      <c r="I383" s="103"/>
      <c r="J383" s="104"/>
      <c r="K383" s="76"/>
      <c r="L383" s="76"/>
      <c r="M383" s="103"/>
      <c r="N383" s="103"/>
    </row>
    <row r="384" spans="1:14">
      <c r="A384" s="102"/>
      <c r="I384" s="103"/>
      <c r="J384" s="104"/>
      <c r="K384" s="76"/>
      <c r="L384" s="76"/>
      <c r="M384" s="103"/>
      <c r="N384" s="103"/>
    </row>
    <row r="385" spans="1:14">
      <c r="A385" s="102"/>
      <c r="I385" s="103"/>
      <c r="J385" s="104"/>
      <c r="K385" s="76"/>
      <c r="L385" s="76"/>
      <c r="M385" s="103"/>
      <c r="N385" s="103"/>
    </row>
    <row r="386" spans="1:14">
      <c r="A386" s="102"/>
      <c r="I386" s="103"/>
      <c r="J386" s="104"/>
      <c r="K386" s="76"/>
      <c r="L386" s="76"/>
      <c r="M386" s="103"/>
      <c r="N386" s="103"/>
    </row>
    <row r="387" spans="1:14">
      <c r="A387" s="102"/>
      <c r="I387" s="103"/>
      <c r="J387" s="104"/>
      <c r="K387" s="76"/>
      <c r="L387" s="76"/>
      <c r="M387" s="103"/>
      <c r="N387" s="103"/>
    </row>
    <row r="388" spans="1:14">
      <c r="A388" s="102"/>
      <c r="I388" s="103"/>
      <c r="J388" s="104"/>
      <c r="K388" s="76"/>
      <c r="L388" s="76"/>
      <c r="M388" s="103"/>
      <c r="N388" s="103"/>
    </row>
    <row r="389" spans="1:14">
      <c r="A389" s="102"/>
      <c r="I389" s="103"/>
      <c r="J389" s="104"/>
      <c r="K389" s="76"/>
      <c r="L389" s="76"/>
      <c r="M389" s="103"/>
      <c r="N389" s="103"/>
    </row>
    <row r="390" spans="1:14">
      <c r="A390" s="102"/>
      <c r="I390" s="103"/>
      <c r="J390" s="104"/>
      <c r="K390" s="76"/>
      <c r="L390" s="76"/>
      <c r="M390" s="103"/>
      <c r="N390" s="103"/>
    </row>
    <row r="391" spans="1:14">
      <c r="A391" s="102"/>
      <c r="I391" s="103"/>
      <c r="J391" s="104"/>
      <c r="K391" s="76"/>
      <c r="L391" s="76"/>
      <c r="M391" s="103"/>
      <c r="N391" s="103"/>
    </row>
    <row r="392" spans="1:14">
      <c r="A392" s="102"/>
      <c r="I392" s="103"/>
      <c r="J392" s="104"/>
      <c r="K392" s="76"/>
      <c r="L392" s="76"/>
      <c r="M392" s="103"/>
      <c r="N392" s="103"/>
    </row>
    <row r="393" spans="1:14">
      <c r="A393" s="102"/>
      <c r="I393" s="103"/>
      <c r="J393" s="104"/>
      <c r="K393" s="76"/>
      <c r="L393" s="76"/>
      <c r="M393" s="103"/>
      <c r="N393" s="103"/>
    </row>
    <row r="394" spans="1:14">
      <c r="A394" s="102"/>
      <c r="I394" s="103"/>
      <c r="J394" s="104"/>
      <c r="K394" s="76"/>
      <c r="L394" s="76"/>
      <c r="M394" s="103"/>
      <c r="N394" s="103"/>
    </row>
    <row r="395" spans="1:14">
      <c r="A395" s="102"/>
      <c r="I395" s="103"/>
      <c r="J395" s="104"/>
      <c r="K395" s="76"/>
      <c r="L395" s="76"/>
      <c r="M395" s="103"/>
      <c r="N395" s="103"/>
    </row>
    <row r="396" spans="1:14">
      <c r="A396" s="102"/>
      <c r="I396" s="103"/>
      <c r="J396" s="104"/>
      <c r="K396" s="76"/>
      <c r="L396" s="76"/>
      <c r="M396" s="103"/>
      <c r="N396" s="103"/>
    </row>
    <row r="397" spans="1:14">
      <c r="A397" s="102"/>
      <c r="I397" s="103"/>
      <c r="J397" s="104"/>
      <c r="K397" s="76"/>
      <c r="L397" s="76"/>
      <c r="M397" s="103"/>
      <c r="N397" s="103"/>
    </row>
    <row r="398" spans="1:14">
      <c r="A398" s="102"/>
      <c r="I398" s="103"/>
      <c r="J398" s="104"/>
      <c r="K398" s="76"/>
      <c r="L398" s="76"/>
      <c r="M398" s="103"/>
      <c r="N398" s="103"/>
    </row>
    <row r="399" spans="1:14">
      <c r="A399" s="102"/>
      <c r="I399" s="103"/>
      <c r="J399" s="104"/>
      <c r="K399" s="76"/>
      <c r="L399" s="76"/>
      <c r="M399" s="103"/>
      <c r="N399" s="103"/>
    </row>
    <row r="400" spans="1:14">
      <c r="A400" s="102"/>
      <c r="I400" s="103"/>
      <c r="J400" s="104"/>
      <c r="K400" s="76"/>
      <c r="L400" s="76"/>
      <c r="M400" s="103"/>
      <c r="N400" s="103"/>
    </row>
    <row r="401" spans="1:14">
      <c r="A401" s="102"/>
      <c r="I401" s="103"/>
      <c r="J401" s="104"/>
      <c r="K401" s="76"/>
      <c r="L401" s="76"/>
      <c r="M401" s="103"/>
      <c r="N401" s="103"/>
    </row>
    <row r="402" spans="1:14">
      <c r="A402" s="102"/>
      <c r="I402" s="103"/>
      <c r="J402" s="104"/>
      <c r="K402" s="76"/>
      <c r="L402" s="76"/>
      <c r="M402" s="103"/>
      <c r="N402" s="103"/>
    </row>
    <row r="403" spans="1:14">
      <c r="A403" s="102"/>
      <c r="I403" s="103"/>
      <c r="J403" s="104"/>
      <c r="K403" s="76"/>
      <c r="L403" s="76"/>
      <c r="M403" s="103"/>
      <c r="N403" s="103"/>
    </row>
    <row r="404" spans="1:14">
      <c r="A404" s="102"/>
      <c r="I404" s="103"/>
      <c r="J404" s="104"/>
      <c r="K404" s="76"/>
      <c r="L404" s="76"/>
      <c r="M404" s="103"/>
      <c r="N404" s="103"/>
    </row>
    <row r="405" spans="1:14">
      <c r="A405" s="102"/>
      <c r="I405" s="103"/>
      <c r="J405" s="104"/>
      <c r="K405" s="76"/>
      <c r="L405" s="76"/>
      <c r="M405" s="103"/>
      <c r="N405" s="103"/>
    </row>
    <row r="406" spans="1:14">
      <c r="A406" s="102"/>
      <c r="I406" s="103"/>
      <c r="J406" s="104"/>
      <c r="K406" s="76"/>
      <c r="L406" s="76"/>
      <c r="M406" s="103"/>
      <c r="N406" s="103"/>
    </row>
    <row r="407" spans="1:14">
      <c r="A407" s="102"/>
      <c r="I407" s="103"/>
      <c r="J407" s="104"/>
      <c r="K407" s="76"/>
      <c r="L407" s="76"/>
      <c r="M407" s="103"/>
      <c r="N407" s="103"/>
    </row>
    <row r="408" spans="1:14">
      <c r="A408" s="102"/>
      <c r="I408" s="103"/>
      <c r="J408" s="104"/>
      <c r="K408" s="76"/>
      <c r="L408" s="76"/>
      <c r="M408" s="103"/>
      <c r="N408" s="103"/>
    </row>
    <row r="409" spans="1:14">
      <c r="A409" s="102"/>
      <c r="I409" s="103"/>
      <c r="J409" s="104"/>
      <c r="K409" s="76"/>
      <c r="L409" s="76"/>
      <c r="M409" s="103"/>
      <c r="N409" s="103"/>
    </row>
    <row r="410" spans="1:14">
      <c r="A410" s="102"/>
      <c r="I410" s="103"/>
      <c r="J410" s="104"/>
      <c r="K410" s="76"/>
      <c r="L410" s="76"/>
      <c r="M410" s="103"/>
      <c r="N410" s="103"/>
    </row>
    <row r="411" spans="1:14">
      <c r="A411" s="102"/>
      <c r="I411" s="103"/>
      <c r="J411" s="104"/>
      <c r="K411" s="76"/>
      <c r="L411" s="76"/>
      <c r="M411" s="103"/>
      <c r="N411" s="103"/>
    </row>
    <row r="412" spans="1:14">
      <c r="A412" s="102"/>
      <c r="I412" s="103"/>
      <c r="J412" s="104"/>
      <c r="K412" s="76"/>
      <c r="L412" s="76"/>
      <c r="M412" s="103"/>
      <c r="N412" s="103"/>
    </row>
    <row r="413" spans="1:14">
      <c r="A413" s="102"/>
      <c r="I413" s="103"/>
      <c r="J413" s="104"/>
      <c r="K413" s="76"/>
      <c r="L413" s="76"/>
      <c r="M413" s="103"/>
      <c r="N413" s="103"/>
    </row>
    <row r="414" spans="1:14">
      <c r="A414" s="102"/>
      <c r="I414" s="103"/>
      <c r="J414" s="104"/>
      <c r="K414" s="76"/>
      <c r="L414" s="76"/>
      <c r="M414" s="103"/>
      <c r="N414" s="103"/>
    </row>
    <row r="415" spans="1:14">
      <c r="A415" s="102"/>
      <c r="I415" s="103"/>
      <c r="J415" s="104"/>
      <c r="K415" s="76"/>
      <c r="L415" s="76"/>
      <c r="M415" s="103"/>
      <c r="N415" s="103"/>
    </row>
    <row r="416" spans="1:14">
      <c r="A416" s="102"/>
      <c r="I416" s="103"/>
      <c r="J416" s="104"/>
      <c r="K416" s="76"/>
      <c r="L416" s="76"/>
      <c r="M416" s="103"/>
      <c r="N416" s="103"/>
    </row>
    <row r="417" spans="1:14">
      <c r="A417" s="102"/>
      <c r="I417" s="103"/>
      <c r="J417" s="104"/>
      <c r="K417" s="76"/>
      <c r="L417" s="76"/>
      <c r="M417" s="103"/>
      <c r="N417" s="103"/>
    </row>
    <row r="418" spans="1:14">
      <c r="A418" s="102"/>
      <c r="I418" s="103"/>
      <c r="J418" s="104"/>
      <c r="K418" s="76"/>
      <c r="L418" s="76"/>
      <c r="M418" s="103"/>
      <c r="N418" s="103"/>
    </row>
    <row r="419" spans="1:14">
      <c r="A419" s="102"/>
      <c r="I419" s="103"/>
      <c r="J419" s="104"/>
      <c r="K419" s="76"/>
      <c r="L419" s="76"/>
      <c r="M419" s="103"/>
      <c r="N419" s="103"/>
    </row>
    <row r="420" spans="1:14">
      <c r="A420" s="102"/>
      <c r="I420" s="103"/>
      <c r="J420" s="104"/>
      <c r="K420" s="76"/>
      <c r="L420" s="76"/>
      <c r="M420" s="103"/>
      <c r="N420" s="103"/>
    </row>
    <row r="421" spans="1:14">
      <c r="A421" s="102"/>
      <c r="I421" s="103"/>
      <c r="J421" s="104"/>
      <c r="K421" s="76"/>
      <c r="L421" s="76"/>
      <c r="M421" s="103"/>
      <c r="N421" s="103"/>
    </row>
    <row r="422" spans="1:14">
      <c r="A422" s="102"/>
      <c r="I422" s="103"/>
      <c r="J422" s="104"/>
      <c r="K422" s="76"/>
      <c r="L422" s="76"/>
      <c r="M422" s="103"/>
      <c r="N422" s="103"/>
    </row>
    <row r="423" spans="1:14">
      <c r="A423" s="102"/>
      <c r="I423" s="103"/>
      <c r="J423" s="104"/>
      <c r="K423" s="76"/>
      <c r="L423" s="76"/>
      <c r="M423" s="103"/>
      <c r="N423" s="103"/>
    </row>
    <row r="424" spans="1:14">
      <c r="A424" s="102"/>
      <c r="I424" s="103"/>
      <c r="J424" s="104"/>
      <c r="K424" s="76"/>
      <c r="L424" s="76"/>
      <c r="M424" s="103"/>
      <c r="N424" s="103"/>
    </row>
    <row r="425" spans="1:14">
      <c r="A425" s="102"/>
      <c r="I425" s="103"/>
      <c r="J425" s="104"/>
      <c r="K425" s="76"/>
      <c r="L425" s="76"/>
      <c r="M425" s="103"/>
      <c r="N425" s="103"/>
    </row>
    <row r="426" spans="1:14">
      <c r="A426" s="102"/>
      <c r="I426" s="103"/>
      <c r="J426" s="104"/>
      <c r="K426" s="76"/>
      <c r="L426" s="76"/>
      <c r="M426" s="103"/>
      <c r="N426" s="103"/>
    </row>
    <row r="427" spans="1:14">
      <c r="A427" s="102"/>
      <c r="I427" s="103"/>
      <c r="J427" s="104"/>
      <c r="K427" s="76"/>
      <c r="L427" s="76"/>
      <c r="M427" s="103"/>
      <c r="N427" s="103"/>
    </row>
    <row r="428" spans="1:14">
      <c r="A428" s="102"/>
      <c r="I428" s="103"/>
      <c r="J428" s="104"/>
      <c r="K428" s="76"/>
      <c r="L428" s="76"/>
      <c r="M428" s="103"/>
      <c r="N428" s="103"/>
    </row>
    <row r="429" spans="1:14">
      <c r="A429" s="102"/>
      <c r="I429" s="103"/>
      <c r="J429" s="104"/>
      <c r="K429" s="76"/>
      <c r="L429" s="76"/>
      <c r="M429" s="103"/>
      <c r="N429" s="103"/>
    </row>
    <row r="430" spans="1:14">
      <c r="A430" s="102"/>
      <c r="I430" s="103"/>
      <c r="J430" s="104"/>
      <c r="K430" s="76"/>
      <c r="L430" s="76"/>
      <c r="M430" s="103"/>
      <c r="N430" s="103"/>
    </row>
    <row r="431" spans="1:14">
      <c r="A431" s="102"/>
      <c r="I431" s="103"/>
      <c r="J431" s="104"/>
      <c r="K431" s="76"/>
      <c r="L431" s="76"/>
      <c r="M431" s="103"/>
      <c r="N431" s="103"/>
    </row>
    <row r="432" spans="1:14">
      <c r="A432" s="102"/>
      <c r="I432" s="103"/>
      <c r="J432" s="104"/>
      <c r="K432" s="76"/>
      <c r="L432" s="76"/>
      <c r="M432" s="103"/>
      <c r="N432" s="103"/>
    </row>
    <row r="433" spans="1:14">
      <c r="A433" s="102"/>
      <c r="I433" s="103"/>
      <c r="J433" s="104"/>
      <c r="K433" s="76"/>
      <c r="L433" s="76"/>
      <c r="M433" s="103"/>
      <c r="N433" s="103"/>
    </row>
    <row r="434" spans="1:14">
      <c r="A434" s="102"/>
      <c r="I434" s="103"/>
      <c r="J434" s="104"/>
      <c r="K434" s="76"/>
      <c r="L434" s="76"/>
      <c r="M434" s="103"/>
      <c r="N434" s="103"/>
    </row>
    <row r="435" spans="1:14">
      <c r="A435" s="102"/>
      <c r="I435" s="103"/>
      <c r="J435" s="104"/>
      <c r="K435" s="76"/>
      <c r="L435" s="76"/>
      <c r="M435" s="103"/>
      <c r="N435" s="103"/>
    </row>
    <row r="436" spans="1:14">
      <c r="A436" s="102"/>
      <c r="I436" s="103"/>
      <c r="J436" s="104"/>
      <c r="K436" s="76"/>
      <c r="L436" s="76"/>
      <c r="M436" s="103"/>
      <c r="N436" s="103"/>
    </row>
    <row r="437" spans="1:14">
      <c r="A437" s="102"/>
      <c r="I437" s="103"/>
      <c r="J437" s="104"/>
      <c r="K437" s="76"/>
      <c r="L437" s="76"/>
      <c r="M437" s="103"/>
      <c r="N437" s="103"/>
    </row>
    <row r="438" spans="1:14">
      <c r="A438" s="102"/>
      <c r="I438" s="103"/>
      <c r="J438" s="104"/>
      <c r="K438" s="76"/>
      <c r="L438" s="76"/>
      <c r="M438" s="103"/>
      <c r="N438" s="103"/>
    </row>
    <row r="439" spans="1:14">
      <c r="A439" s="102"/>
      <c r="I439" s="103"/>
      <c r="J439" s="104"/>
      <c r="K439" s="76"/>
      <c r="L439" s="76"/>
      <c r="M439" s="103"/>
      <c r="N439" s="103"/>
    </row>
    <row r="440" spans="1:14">
      <c r="A440" s="102"/>
      <c r="I440" s="103"/>
      <c r="J440" s="104"/>
      <c r="K440" s="76"/>
      <c r="L440" s="76"/>
      <c r="M440" s="103"/>
      <c r="N440" s="103"/>
    </row>
    <row r="441" spans="1:14">
      <c r="A441" s="102"/>
      <c r="I441" s="103"/>
      <c r="J441" s="104"/>
      <c r="K441" s="76"/>
      <c r="L441" s="76"/>
      <c r="M441" s="103"/>
      <c r="N441" s="103"/>
    </row>
    <row r="442" spans="1:14">
      <c r="A442" s="102"/>
      <c r="I442" s="103"/>
      <c r="J442" s="104"/>
      <c r="K442" s="76"/>
      <c r="L442" s="76"/>
      <c r="M442" s="103"/>
      <c r="N442" s="103"/>
    </row>
    <row r="443" spans="1:14">
      <c r="A443" s="102"/>
      <c r="I443" s="103"/>
      <c r="J443" s="104"/>
      <c r="K443" s="76"/>
      <c r="L443" s="76"/>
      <c r="M443" s="103"/>
      <c r="N443" s="103"/>
    </row>
    <row r="444" spans="1:14">
      <c r="A444" s="102"/>
      <c r="I444" s="103"/>
      <c r="J444" s="104"/>
      <c r="K444" s="76"/>
      <c r="L444" s="76"/>
      <c r="M444" s="103"/>
      <c r="N444" s="103"/>
    </row>
    <row r="445" spans="1:14">
      <c r="A445" s="102"/>
      <c r="I445" s="103"/>
      <c r="J445" s="104"/>
      <c r="K445" s="76"/>
      <c r="L445" s="76"/>
      <c r="M445" s="103"/>
      <c r="N445" s="103"/>
    </row>
    <row r="446" spans="1:14">
      <c r="A446" s="102"/>
      <c r="I446" s="103"/>
      <c r="J446" s="104"/>
      <c r="K446" s="76"/>
      <c r="L446" s="76"/>
      <c r="M446" s="103"/>
      <c r="N446" s="103"/>
    </row>
    <row r="447" spans="1:14">
      <c r="A447" s="102"/>
      <c r="I447" s="103"/>
      <c r="J447" s="104"/>
      <c r="K447" s="76"/>
      <c r="L447" s="76"/>
      <c r="M447" s="103"/>
      <c r="N447" s="103"/>
    </row>
    <row r="448" spans="1:14">
      <c r="A448" s="102"/>
      <c r="I448" s="103"/>
      <c r="J448" s="104"/>
      <c r="K448" s="76"/>
      <c r="L448" s="76"/>
      <c r="M448" s="103"/>
      <c r="N448" s="103"/>
    </row>
    <row r="449" spans="1:14">
      <c r="A449" s="102"/>
      <c r="I449" s="103"/>
      <c r="J449" s="104"/>
      <c r="K449" s="76"/>
      <c r="L449" s="76"/>
      <c r="M449" s="103"/>
      <c r="N449" s="103"/>
    </row>
    <row r="450" spans="1:14">
      <c r="A450" s="102"/>
      <c r="I450" s="103"/>
      <c r="J450" s="104"/>
      <c r="K450" s="76"/>
      <c r="L450" s="76"/>
      <c r="M450" s="103"/>
      <c r="N450" s="103"/>
    </row>
    <row r="451" spans="1:14">
      <c r="A451" s="102"/>
      <c r="I451" s="103"/>
      <c r="J451" s="104"/>
      <c r="K451" s="76"/>
      <c r="L451" s="76"/>
      <c r="M451" s="103"/>
      <c r="N451" s="103"/>
    </row>
    <row r="452" spans="1:14">
      <c r="A452" s="102"/>
      <c r="I452" s="103"/>
      <c r="J452" s="104"/>
      <c r="K452" s="76"/>
      <c r="L452" s="76"/>
      <c r="M452" s="103"/>
      <c r="N452" s="103"/>
    </row>
    <row r="453" spans="1:14">
      <c r="A453" s="102"/>
      <c r="I453" s="103"/>
      <c r="J453" s="104"/>
      <c r="K453" s="76"/>
      <c r="L453" s="76"/>
      <c r="M453" s="103"/>
      <c r="N453" s="103"/>
    </row>
    <row r="454" spans="1:14">
      <c r="A454" s="102"/>
      <c r="I454" s="103"/>
      <c r="J454" s="104"/>
      <c r="K454" s="76"/>
      <c r="L454" s="76"/>
      <c r="M454" s="103"/>
      <c r="N454" s="103"/>
    </row>
    <row r="455" spans="1:14">
      <c r="A455" s="102"/>
      <c r="I455" s="103"/>
      <c r="J455" s="104"/>
      <c r="K455" s="76"/>
      <c r="L455" s="76"/>
      <c r="M455" s="103"/>
      <c r="N455" s="103"/>
    </row>
    <row r="456" spans="1:14">
      <c r="A456" s="102"/>
      <c r="I456" s="103"/>
      <c r="J456" s="104"/>
      <c r="K456" s="76"/>
      <c r="L456" s="76"/>
      <c r="M456" s="103"/>
      <c r="N456" s="103"/>
    </row>
    <row r="457" spans="1:14">
      <c r="A457" s="102"/>
      <c r="I457" s="103"/>
      <c r="J457" s="104"/>
      <c r="K457" s="76"/>
      <c r="L457" s="76"/>
      <c r="M457" s="103"/>
      <c r="N457" s="103"/>
    </row>
    <row r="458" spans="1:14">
      <c r="A458" s="102"/>
      <c r="I458" s="103"/>
      <c r="J458" s="104"/>
      <c r="K458" s="76"/>
      <c r="L458" s="76"/>
      <c r="M458" s="103"/>
      <c r="N458" s="103"/>
    </row>
    <row r="459" spans="1:14">
      <c r="A459" s="102"/>
      <c r="I459" s="103"/>
      <c r="J459" s="104"/>
      <c r="K459" s="76"/>
      <c r="L459" s="76"/>
      <c r="M459" s="103"/>
      <c r="N459" s="103"/>
    </row>
    <row r="460" spans="1:14">
      <c r="A460" s="102"/>
      <c r="I460" s="103"/>
      <c r="J460" s="104"/>
      <c r="K460" s="76"/>
      <c r="L460" s="76"/>
      <c r="M460" s="103"/>
      <c r="N460" s="103"/>
    </row>
    <row r="461" spans="1:14">
      <c r="A461" s="102"/>
      <c r="I461" s="103"/>
      <c r="J461" s="104"/>
      <c r="K461" s="76"/>
      <c r="L461" s="76"/>
      <c r="M461" s="103"/>
      <c r="N461" s="103"/>
    </row>
    <row r="462" spans="1:14">
      <c r="A462" s="102"/>
      <c r="I462" s="103"/>
      <c r="J462" s="104"/>
      <c r="K462" s="76"/>
      <c r="L462" s="76"/>
      <c r="M462" s="103"/>
      <c r="N462" s="103"/>
    </row>
    <row r="463" spans="1:14">
      <c r="A463" s="102"/>
      <c r="I463" s="103"/>
      <c r="J463" s="104"/>
      <c r="K463" s="76"/>
      <c r="L463" s="76"/>
      <c r="M463" s="103"/>
      <c r="N463" s="103"/>
    </row>
    <row r="464" spans="1:14">
      <c r="A464" s="102"/>
      <c r="I464" s="103"/>
      <c r="J464" s="104"/>
      <c r="K464" s="76"/>
      <c r="L464" s="76"/>
      <c r="M464" s="103"/>
      <c r="N464" s="103"/>
    </row>
    <row r="465" spans="1:14">
      <c r="A465" s="102"/>
      <c r="I465" s="103"/>
      <c r="J465" s="104"/>
      <c r="K465" s="76"/>
      <c r="L465" s="76"/>
      <c r="M465" s="103"/>
      <c r="N465" s="103"/>
    </row>
    <row r="466" spans="1:14">
      <c r="A466" s="102"/>
      <c r="I466" s="103"/>
      <c r="J466" s="104"/>
      <c r="K466" s="76"/>
      <c r="L466" s="76"/>
      <c r="M466" s="103"/>
      <c r="N466" s="103"/>
    </row>
    <row r="467" spans="1:14">
      <c r="A467" s="102"/>
      <c r="I467" s="103"/>
      <c r="J467" s="104"/>
      <c r="K467" s="76"/>
      <c r="L467" s="76"/>
      <c r="M467" s="103"/>
      <c r="N467" s="103"/>
    </row>
    <row r="468" spans="1:14">
      <c r="A468" s="102"/>
      <c r="I468" s="103"/>
      <c r="J468" s="104"/>
      <c r="K468" s="76"/>
      <c r="L468" s="76"/>
      <c r="M468" s="103"/>
      <c r="N468" s="103"/>
    </row>
    <row r="469" spans="1:14">
      <c r="A469" s="102"/>
      <c r="I469" s="103"/>
      <c r="J469" s="104"/>
      <c r="K469" s="76"/>
      <c r="L469" s="76"/>
      <c r="M469" s="103"/>
      <c r="N469" s="103"/>
    </row>
    <row r="470" spans="1:14">
      <c r="A470" s="102"/>
      <c r="I470" s="103"/>
      <c r="J470" s="104"/>
      <c r="K470" s="76"/>
      <c r="L470" s="76"/>
      <c r="M470" s="103"/>
      <c r="N470" s="103"/>
    </row>
    <row r="471" spans="1:14">
      <c r="A471" s="102"/>
      <c r="I471" s="103"/>
      <c r="J471" s="104"/>
      <c r="K471" s="76"/>
      <c r="L471" s="76"/>
      <c r="M471" s="103"/>
      <c r="N471" s="103"/>
    </row>
    <row r="472" spans="1:14">
      <c r="A472" s="102"/>
      <c r="I472" s="103"/>
      <c r="J472" s="104"/>
      <c r="K472" s="76"/>
      <c r="L472" s="76"/>
      <c r="M472" s="103"/>
      <c r="N472" s="103"/>
    </row>
    <row r="473" spans="1:14">
      <c r="A473" s="102"/>
      <c r="I473" s="103"/>
      <c r="J473" s="104"/>
      <c r="K473" s="76"/>
      <c r="L473" s="76"/>
      <c r="M473" s="103"/>
      <c r="N473" s="103"/>
    </row>
    <row r="474" spans="1:14">
      <c r="A474" s="102"/>
      <c r="I474" s="103"/>
      <c r="J474" s="104"/>
      <c r="K474" s="76"/>
      <c r="L474" s="76"/>
      <c r="M474" s="103"/>
      <c r="N474" s="103"/>
    </row>
    <row r="475" spans="1:14">
      <c r="A475" s="102"/>
      <c r="I475" s="103"/>
      <c r="J475" s="104"/>
      <c r="K475" s="76"/>
      <c r="L475" s="76"/>
      <c r="M475" s="103"/>
      <c r="N475" s="103"/>
    </row>
    <row r="476" spans="1:14">
      <c r="A476" s="102"/>
      <c r="I476" s="103"/>
      <c r="J476" s="104"/>
      <c r="K476" s="76"/>
      <c r="L476" s="76"/>
      <c r="M476" s="103"/>
      <c r="N476" s="103"/>
    </row>
    <row r="477" spans="1:14">
      <c r="A477" s="102"/>
      <c r="I477" s="103"/>
      <c r="J477" s="104"/>
      <c r="K477" s="76"/>
      <c r="L477" s="76"/>
      <c r="M477" s="103"/>
      <c r="N477" s="103"/>
    </row>
    <row r="478" spans="1:14">
      <c r="A478" s="102"/>
      <c r="I478" s="103"/>
      <c r="J478" s="104"/>
      <c r="K478" s="76"/>
      <c r="L478" s="76"/>
      <c r="M478" s="103"/>
      <c r="N478" s="103"/>
    </row>
    <row r="479" spans="1:14">
      <c r="A479" s="102"/>
      <c r="I479" s="103"/>
      <c r="J479" s="104"/>
      <c r="K479" s="76"/>
      <c r="L479" s="76"/>
      <c r="M479" s="103"/>
      <c r="N479" s="103"/>
    </row>
    <row r="480" spans="1:14">
      <c r="A480" s="102"/>
      <c r="I480" s="103"/>
      <c r="J480" s="104"/>
      <c r="K480" s="76"/>
      <c r="L480" s="76"/>
      <c r="M480" s="103"/>
      <c r="N480" s="103"/>
    </row>
    <row r="481" spans="1:14">
      <c r="A481" s="102"/>
      <c r="I481" s="103"/>
      <c r="J481" s="104"/>
      <c r="K481" s="76"/>
      <c r="L481" s="76"/>
      <c r="M481" s="103"/>
      <c r="N481" s="103"/>
    </row>
    <row r="482" spans="1:14">
      <c r="A482" s="102"/>
      <c r="I482" s="103"/>
      <c r="J482" s="104"/>
      <c r="K482" s="76"/>
      <c r="L482" s="76"/>
      <c r="M482" s="103"/>
      <c r="N482" s="103"/>
    </row>
    <row r="483" spans="1:14">
      <c r="A483" s="102"/>
      <c r="I483" s="103"/>
      <c r="J483" s="104"/>
      <c r="K483" s="76"/>
      <c r="L483" s="76"/>
      <c r="M483" s="103"/>
      <c r="N483" s="103"/>
    </row>
    <row r="484" spans="1:14">
      <c r="A484" s="102"/>
      <c r="I484" s="103"/>
      <c r="J484" s="104"/>
      <c r="K484" s="76"/>
      <c r="L484" s="76"/>
      <c r="M484" s="103"/>
      <c r="N484" s="103"/>
    </row>
    <row r="485" spans="1:14">
      <c r="A485" s="102"/>
      <c r="I485" s="103"/>
      <c r="J485" s="104"/>
      <c r="K485" s="76"/>
      <c r="L485" s="76"/>
      <c r="M485" s="103"/>
      <c r="N485" s="103"/>
    </row>
    <row r="486" spans="1:14">
      <c r="A486" s="102"/>
      <c r="I486" s="103"/>
      <c r="J486" s="104"/>
      <c r="K486" s="76"/>
      <c r="L486" s="76"/>
      <c r="M486" s="103"/>
      <c r="N486" s="103"/>
    </row>
    <row r="487" spans="1:14">
      <c r="A487" s="102"/>
      <c r="I487" s="103"/>
      <c r="J487" s="104"/>
      <c r="K487" s="76"/>
      <c r="L487" s="76"/>
      <c r="M487" s="103"/>
      <c r="N487" s="103"/>
    </row>
    <row r="488" spans="1:14">
      <c r="A488" s="102"/>
      <c r="I488" s="103"/>
      <c r="J488" s="104"/>
      <c r="K488" s="76"/>
      <c r="L488" s="76"/>
      <c r="M488" s="103"/>
      <c r="N488" s="103"/>
    </row>
    <row r="489" spans="1:14">
      <c r="A489" s="102"/>
      <c r="I489" s="103"/>
      <c r="J489" s="104"/>
      <c r="K489" s="76"/>
      <c r="L489" s="76"/>
      <c r="M489" s="103"/>
      <c r="N489" s="103"/>
    </row>
    <row r="490" spans="1:14">
      <c r="A490" s="102"/>
      <c r="I490" s="103"/>
      <c r="J490" s="104"/>
      <c r="K490" s="76"/>
      <c r="L490" s="76"/>
      <c r="M490" s="103"/>
      <c r="N490" s="103"/>
    </row>
    <row r="491" spans="1:14">
      <c r="A491" s="102"/>
      <c r="I491" s="103"/>
      <c r="J491" s="104"/>
      <c r="K491" s="76"/>
      <c r="L491" s="76"/>
      <c r="M491" s="103"/>
      <c r="N491" s="103"/>
    </row>
    <row r="492" spans="1:14">
      <c r="A492" s="102"/>
      <c r="I492" s="103"/>
      <c r="J492" s="104"/>
      <c r="K492" s="76"/>
      <c r="L492" s="76"/>
      <c r="M492" s="103"/>
      <c r="N492" s="103"/>
    </row>
    <row r="493" spans="1:14">
      <c r="A493" s="102"/>
      <c r="I493" s="103"/>
      <c r="J493" s="104"/>
      <c r="K493" s="76"/>
      <c r="L493" s="76"/>
      <c r="M493" s="103"/>
      <c r="N493" s="103"/>
    </row>
    <row r="494" spans="1:14">
      <c r="A494" s="102"/>
      <c r="I494" s="103"/>
      <c r="J494" s="104"/>
      <c r="K494" s="76"/>
      <c r="L494" s="76"/>
      <c r="M494" s="103"/>
      <c r="N494" s="103"/>
    </row>
    <row r="495" spans="1:14">
      <c r="A495" s="102"/>
      <c r="I495" s="103"/>
      <c r="J495" s="104"/>
      <c r="K495" s="76"/>
      <c r="L495" s="76"/>
      <c r="M495" s="103"/>
      <c r="N495" s="103"/>
    </row>
    <row r="496" spans="1:14">
      <c r="A496" s="102"/>
      <c r="I496" s="103"/>
      <c r="J496" s="104"/>
      <c r="K496" s="76"/>
      <c r="L496" s="76"/>
      <c r="M496" s="103"/>
      <c r="N496" s="103"/>
    </row>
    <row r="497" spans="1:14">
      <c r="A497" s="102"/>
      <c r="I497" s="103"/>
      <c r="J497" s="104"/>
      <c r="K497" s="76"/>
      <c r="L497" s="76"/>
      <c r="M497" s="103"/>
      <c r="N497" s="103"/>
    </row>
    <row r="498" spans="1:14">
      <c r="A498" s="102"/>
      <c r="I498" s="103"/>
      <c r="J498" s="104"/>
      <c r="K498" s="76"/>
      <c r="L498" s="76"/>
      <c r="M498" s="103"/>
      <c r="N498" s="103"/>
    </row>
    <row r="499" spans="1:14">
      <c r="A499" s="102"/>
      <c r="I499" s="103"/>
      <c r="J499" s="104"/>
      <c r="K499" s="76"/>
      <c r="L499" s="76"/>
      <c r="M499" s="103"/>
      <c r="N499" s="103"/>
    </row>
    <row r="500" spans="1:14">
      <c r="A500" s="102"/>
      <c r="I500" s="103"/>
      <c r="J500" s="104"/>
      <c r="K500" s="76"/>
      <c r="L500" s="76"/>
      <c r="M500" s="103"/>
      <c r="N500" s="103"/>
    </row>
    <row r="501" spans="1:14">
      <c r="A501" s="102"/>
      <c r="I501" s="103"/>
      <c r="J501" s="104"/>
      <c r="K501" s="76"/>
      <c r="L501" s="76"/>
      <c r="M501" s="103"/>
      <c r="N501" s="103"/>
    </row>
    <row r="502" spans="1:14">
      <c r="A502" s="102"/>
      <c r="I502" s="103"/>
      <c r="J502" s="104"/>
      <c r="K502" s="76"/>
      <c r="L502" s="76"/>
      <c r="M502" s="103"/>
      <c r="N502" s="103"/>
    </row>
    <row r="503" spans="1:14">
      <c r="A503" s="102"/>
      <c r="I503" s="103"/>
      <c r="J503" s="104"/>
      <c r="K503" s="76"/>
      <c r="L503" s="76"/>
      <c r="M503" s="103"/>
      <c r="N503" s="103"/>
    </row>
    <row r="504" spans="1:14">
      <c r="A504" s="102"/>
      <c r="I504" s="103"/>
      <c r="J504" s="104"/>
      <c r="K504" s="76"/>
      <c r="L504" s="76"/>
      <c r="M504" s="103"/>
      <c r="N504" s="103"/>
    </row>
    <row r="505" spans="1:14">
      <c r="A505" s="102"/>
      <c r="I505" s="103"/>
      <c r="J505" s="104"/>
      <c r="K505" s="76"/>
      <c r="L505" s="76"/>
      <c r="M505" s="103"/>
      <c r="N505" s="103"/>
    </row>
    <row r="506" spans="1:14">
      <c r="A506" s="102"/>
      <c r="I506" s="103"/>
      <c r="J506" s="104"/>
      <c r="K506" s="76"/>
      <c r="L506" s="76"/>
      <c r="M506" s="103"/>
      <c r="N506" s="103"/>
    </row>
    <row r="507" spans="1:14">
      <c r="A507" s="102"/>
      <c r="I507" s="103"/>
      <c r="J507" s="104"/>
      <c r="K507" s="76"/>
      <c r="L507" s="76"/>
      <c r="M507" s="103"/>
      <c r="N507" s="103"/>
    </row>
    <row r="508" spans="1:14">
      <c r="A508" s="102"/>
      <c r="I508" s="103"/>
      <c r="J508" s="104"/>
      <c r="K508" s="76"/>
      <c r="L508" s="76"/>
      <c r="M508" s="103"/>
      <c r="N508" s="103"/>
    </row>
    <row r="509" spans="1:14">
      <c r="A509" s="102"/>
      <c r="I509" s="103"/>
      <c r="J509" s="104"/>
      <c r="K509" s="76"/>
      <c r="L509" s="76"/>
      <c r="M509" s="103"/>
      <c r="N509" s="103"/>
    </row>
    <row r="510" spans="1:14">
      <c r="A510" s="102"/>
      <c r="I510" s="103"/>
      <c r="J510" s="104"/>
      <c r="K510" s="76"/>
      <c r="L510" s="76"/>
      <c r="M510" s="103"/>
      <c r="N510" s="103"/>
    </row>
    <row r="511" spans="1:14">
      <c r="A511" s="102"/>
      <c r="I511" s="103"/>
      <c r="J511" s="104"/>
      <c r="K511" s="76"/>
      <c r="L511" s="76"/>
      <c r="M511" s="103"/>
      <c r="N511" s="103"/>
    </row>
    <row r="512" spans="1:14">
      <c r="A512" s="102"/>
      <c r="I512" s="103"/>
      <c r="J512" s="104"/>
      <c r="K512" s="76"/>
      <c r="L512" s="76"/>
      <c r="M512" s="103"/>
      <c r="N512" s="103"/>
    </row>
    <row r="513" spans="1:14">
      <c r="A513" s="102"/>
      <c r="I513" s="103"/>
      <c r="J513" s="104"/>
      <c r="K513" s="76"/>
      <c r="L513" s="76"/>
      <c r="M513" s="103"/>
      <c r="N513" s="103"/>
    </row>
    <row r="514" spans="1:14">
      <c r="A514" s="102"/>
      <c r="I514" s="103"/>
      <c r="J514" s="104"/>
      <c r="K514" s="76"/>
      <c r="L514" s="76"/>
      <c r="M514" s="103"/>
      <c r="N514" s="103"/>
    </row>
    <row r="515" spans="1:14">
      <c r="A515" s="102"/>
      <c r="I515" s="103"/>
      <c r="J515" s="104"/>
      <c r="K515" s="76"/>
      <c r="L515" s="76"/>
      <c r="M515" s="103"/>
      <c r="N515" s="103"/>
    </row>
    <row r="516" spans="1:14">
      <c r="A516" s="102"/>
      <c r="I516" s="103"/>
      <c r="J516" s="104"/>
      <c r="K516" s="76"/>
      <c r="L516" s="76"/>
      <c r="M516" s="103"/>
      <c r="N516" s="103"/>
    </row>
    <row r="517" spans="1:14">
      <c r="A517" s="102"/>
      <c r="I517" s="103"/>
      <c r="J517" s="104"/>
      <c r="K517" s="76"/>
      <c r="L517" s="76"/>
      <c r="M517" s="103"/>
      <c r="N517" s="103"/>
    </row>
    <row r="518" spans="1:14">
      <c r="A518" s="102"/>
      <c r="I518" s="103"/>
      <c r="J518" s="104"/>
      <c r="K518" s="76"/>
      <c r="L518" s="76"/>
      <c r="M518" s="103"/>
      <c r="N518" s="103"/>
    </row>
    <row r="519" spans="1:14">
      <c r="A519" s="102"/>
      <c r="I519" s="103"/>
      <c r="J519" s="104"/>
      <c r="K519" s="76"/>
      <c r="L519" s="76"/>
      <c r="M519" s="103"/>
      <c r="N519" s="103"/>
    </row>
    <row r="520" spans="1:14">
      <c r="A520" s="102"/>
      <c r="I520" s="103"/>
      <c r="J520" s="104"/>
      <c r="K520" s="76"/>
      <c r="L520" s="76"/>
      <c r="M520" s="103"/>
      <c r="N520" s="103"/>
    </row>
    <row r="521" spans="1:14">
      <c r="A521" s="102"/>
      <c r="I521" s="103"/>
      <c r="J521" s="104"/>
      <c r="K521" s="76"/>
      <c r="L521" s="76"/>
      <c r="M521" s="103"/>
      <c r="N521" s="103"/>
    </row>
    <row r="522" spans="1:14">
      <c r="A522" s="102"/>
      <c r="I522" s="103"/>
      <c r="J522" s="104"/>
      <c r="K522" s="76"/>
      <c r="L522" s="76"/>
      <c r="M522" s="103"/>
      <c r="N522" s="103"/>
    </row>
    <row r="523" spans="1:14">
      <c r="A523" s="102"/>
      <c r="I523" s="103"/>
      <c r="J523" s="104"/>
      <c r="K523" s="76"/>
      <c r="L523" s="76"/>
      <c r="M523" s="103"/>
      <c r="N523" s="103"/>
    </row>
    <row r="524" spans="1:14">
      <c r="A524" s="102"/>
      <c r="I524" s="103"/>
      <c r="J524" s="104"/>
      <c r="K524" s="76"/>
      <c r="L524" s="76"/>
      <c r="M524" s="103"/>
      <c r="N524" s="103"/>
    </row>
    <row r="525" spans="1:14">
      <c r="A525" s="102"/>
      <c r="I525" s="103"/>
      <c r="J525" s="104"/>
      <c r="K525" s="76"/>
      <c r="L525" s="76"/>
      <c r="M525" s="103"/>
      <c r="N525" s="103"/>
    </row>
    <row r="526" spans="1:14">
      <c r="A526" s="102"/>
      <c r="I526" s="103"/>
      <c r="J526" s="104"/>
      <c r="K526" s="76"/>
      <c r="L526" s="76"/>
      <c r="M526" s="103"/>
      <c r="N526" s="103"/>
    </row>
    <row r="527" spans="1:14">
      <c r="A527" s="102"/>
      <c r="I527" s="103"/>
      <c r="J527" s="104"/>
      <c r="K527" s="76"/>
      <c r="L527" s="76"/>
      <c r="M527" s="103"/>
      <c r="N527" s="103"/>
    </row>
    <row r="528" spans="1:14">
      <c r="A528" s="102"/>
      <c r="I528" s="103"/>
      <c r="J528" s="104"/>
      <c r="K528" s="76"/>
      <c r="L528" s="76"/>
      <c r="M528" s="103"/>
      <c r="N528" s="103"/>
    </row>
    <row r="529" spans="1:14">
      <c r="A529" s="102"/>
      <c r="I529" s="103"/>
      <c r="J529" s="104"/>
      <c r="K529" s="76"/>
      <c r="L529" s="76"/>
      <c r="M529" s="103"/>
      <c r="N529" s="103"/>
    </row>
    <row r="530" spans="1:14">
      <c r="A530" s="102"/>
      <c r="I530" s="103"/>
      <c r="J530" s="104"/>
      <c r="K530" s="76"/>
      <c r="L530" s="76"/>
      <c r="M530" s="103"/>
      <c r="N530" s="103"/>
    </row>
    <row r="531" spans="1:14">
      <c r="A531" s="102"/>
      <c r="I531" s="103"/>
      <c r="J531" s="104"/>
      <c r="K531" s="76"/>
      <c r="L531" s="76"/>
      <c r="M531" s="103"/>
      <c r="N531" s="103"/>
    </row>
    <row r="532" spans="1:14">
      <c r="A532" s="102"/>
      <c r="I532" s="103"/>
      <c r="J532" s="104"/>
      <c r="K532" s="76"/>
      <c r="L532" s="76"/>
      <c r="M532" s="103"/>
      <c r="N532" s="103"/>
    </row>
    <row r="533" spans="1:14">
      <c r="A533" s="102"/>
      <c r="I533" s="103"/>
      <c r="J533" s="104"/>
      <c r="K533" s="76"/>
      <c r="L533" s="76"/>
      <c r="M533" s="103"/>
      <c r="N533" s="103"/>
    </row>
    <row r="534" spans="1:14">
      <c r="A534" s="102"/>
      <c r="I534" s="103"/>
      <c r="J534" s="104"/>
      <c r="K534" s="76"/>
      <c r="L534" s="76"/>
      <c r="M534" s="103"/>
      <c r="N534" s="103"/>
    </row>
    <row r="535" spans="1:14">
      <c r="A535" s="102"/>
      <c r="I535" s="103"/>
      <c r="J535" s="104"/>
      <c r="K535" s="76"/>
      <c r="L535" s="76"/>
      <c r="M535" s="103"/>
      <c r="N535" s="103"/>
    </row>
    <row r="536" spans="1:14">
      <c r="A536" s="102"/>
      <c r="I536" s="103"/>
      <c r="J536" s="104"/>
      <c r="K536" s="76"/>
      <c r="L536" s="76"/>
      <c r="M536" s="103"/>
      <c r="N536" s="103"/>
    </row>
    <row r="537" spans="1:14">
      <c r="A537" s="102"/>
      <c r="I537" s="103"/>
      <c r="J537" s="104"/>
      <c r="K537" s="76"/>
      <c r="L537" s="76"/>
      <c r="M537" s="103"/>
      <c r="N537" s="103"/>
    </row>
    <row r="538" spans="1:14">
      <c r="A538" s="102"/>
      <c r="I538" s="103"/>
      <c r="J538" s="104"/>
      <c r="K538" s="76"/>
      <c r="L538" s="76"/>
      <c r="M538" s="103"/>
      <c r="N538" s="103"/>
    </row>
    <row r="539" spans="1:14">
      <c r="A539" s="102"/>
      <c r="I539" s="103"/>
      <c r="J539" s="104"/>
      <c r="K539" s="76"/>
      <c r="L539" s="76"/>
      <c r="M539" s="103"/>
      <c r="N539" s="103"/>
    </row>
    <row r="540" spans="1:14">
      <c r="A540" s="102"/>
      <c r="I540" s="103"/>
      <c r="J540" s="104"/>
      <c r="K540" s="76"/>
      <c r="L540" s="76"/>
      <c r="M540" s="103"/>
      <c r="N540" s="103"/>
    </row>
    <row r="541" spans="1:14">
      <c r="A541" s="102"/>
      <c r="I541" s="103"/>
      <c r="J541" s="104"/>
      <c r="K541" s="76"/>
      <c r="L541" s="76"/>
      <c r="M541" s="103"/>
      <c r="N541" s="103"/>
    </row>
    <row r="542" spans="1:14">
      <c r="A542" s="102"/>
      <c r="I542" s="103"/>
      <c r="J542" s="104"/>
      <c r="K542" s="76"/>
      <c r="L542" s="76"/>
      <c r="M542" s="103"/>
      <c r="N542" s="103"/>
    </row>
    <row r="543" spans="1:14">
      <c r="A543" s="102"/>
      <c r="I543" s="103"/>
      <c r="J543" s="104"/>
      <c r="K543" s="76"/>
      <c r="L543" s="76"/>
      <c r="M543" s="103"/>
      <c r="N543" s="103"/>
    </row>
    <row r="544" spans="1:14">
      <c r="A544" s="102"/>
      <c r="I544" s="103"/>
      <c r="J544" s="104"/>
      <c r="K544" s="76"/>
      <c r="L544" s="76"/>
      <c r="M544" s="103"/>
      <c r="N544" s="103"/>
    </row>
    <row r="545" spans="1:14">
      <c r="A545" s="102"/>
      <c r="I545" s="103"/>
      <c r="J545" s="104"/>
      <c r="K545" s="76"/>
      <c r="L545" s="76"/>
      <c r="M545" s="103"/>
      <c r="N545" s="103"/>
    </row>
    <row r="546" spans="1:14">
      <c r="A546" s="102"/>
      <c r="I546" s="103"/>
      <c r="J546" s="104"/>
      <c r="K546" s="76"/>
      <c r="L546" s="76"/>
      <c r="M546" s="103"/>
      <c r="N546" s="103"/>
    </row>
    <row r="547" spans="1:14">
      <c r="A547" s="102"/>
      <c r="I547" s="103"/>
      <c r="J547" s="104"/>
      <c r="K547" s="76"/>
      <c r="L547" s="76"/>
      <c r="M547" s="103"/>
      <c r="N547" s="103"/>
    </row>
    <row r="548" spans="1:14">
      <c r="A548" s="102"/>
      <c r="I548" s="103"/>
      <c r="J548" s="104"/>
      <c r="K548" s="76"/>
      <c r="L548" s="76"/>
      <c r="M548" s="103"/>
      <c r="N548" s="103"/>
    </row>
    <row r="549" spans="1:14">
      <c r="A549" s="102"/>
      <c r="I549" s="103"/>
      <c r="J549" s="104"/>
      <c r="K549" s="76"/>
      <c r="L549" s="76"/>
      <c r="M549" s="103"/>
      <c r="N549" s="103"/>
    </row>
    <row r="550" spans="1:14">
      <c r="A550" s="102"/>
      <c r="I550" s="103"/>
      <c r="J550" s="104"/>
      <c r="K550" s="76"/>
      <c r="L550" s="76"/>
      <c r="M550" s="103"/>
      <c r="N550" s="103"/>
    </row>
    <row r="551" spans="1:14">
      <c r="A551" s="102"/>
      <c r="I551" s="103"/>
      <c r="J551" s="104"/>
      <c r="K551" s="76"/>
      <c r="L551" s="76"/>
      <c r="M551" s="103"/>
      <c r="N551" s="103"/>
    </row>
    <row r="552" spans="1:14">
      <c r="A552" s="102"/>
      <c r="I552" s="103"/>
      <c r="J552" s="104"/>
      <c r="K552" s="76"/>
      <c r="L552" s="76"/>
      <c r="M552" s="103"/>
      <c r="N552" s="103"/>
    </row>
    <row r="553" spans="1:14">
      <c r="A553" s="102"/>
      <c r="I553" s="103"/>
      <c r="J553" s="104"/>
      <c r="K553" s="76"/>
      <c r="L553" s="76"/>
      <c r="M553" s="103"/>
      <c r="N553" s="103"/>
    </row>
    <row r="554" spans="1:14">
      <c r="A554" s="102"/>
      <c r="I554" s="103"/>
      <c r="J554" s="104"/>
      <c r="K554" s="76"/>
      <c r="L554" s="76"/>
      <c r="M554" s="103"/>
      <c r="N554" s="103"/>
    </row>
    <row r="555" spans="1:14">
      <c r="A555" s="102"/>
      <c r="I555" s="103"/>
      <c r="J555" s="104"/>
      <c r="K555" s="76"/>
      <c r="L555" s="76"/>
      <c r="M555" s="103"/>
      <c r="N555" s="103"/>
    </row>
    <row r="556" spans="1:14">
      <c r="A556" s="102"/>
      <c r="I556" s="103"/>
      <c r="J556" s="104"/>
      <c r="K556" s="76"/>
      <c r="L556" s="76"/>
      <c r="M556" s="103"/>
      <c r="N556" s="103"/>
    </row>
    <row r="557" spans="1:14">
      <c r="A557" s="102"/>
      <c r="I557" s="103"/>
      <c r="J557" s="104"/>
      <c r="K557" s="76"/>
      <c r="L557" s="76"/>
      <c r="M557" s="103"/>
      <c r="N557" s="103"/>
    </row>
    <row r="558" spans="1:14">
      <c r="A558" s="102"/>
      <c r="I558" s="103"/>
      <c r="J558" s="104"/>
      <c r="K558" s="76"/>
      <c r="L558" s="76"/>
      <c r="M558" s="103"/>
      <c r="N558" s="103"/>
    </row>
    <row r="559" spans="1:14">
      <c r="A559" s="102"/>
      <c r="I559" s="103"/>
      <c r="J559" s="104"/>
      <c r="K559" s="76"/>
      <c r="L559" s="76"/>
      <c r="M559" s="103"/>
      <c r="N559" s="103"/>
    </row>
    <row r="560" spans="1:14">
      <c r="A560" s="102"/>
      <c r="I560" s="103"/>
      <c r="J560" s="104"/>
      <c r="K560" s="76"/>
      <c r="L560" s="76"/>
      <c r="M560" s="103"/>
      <c r="N560" s="103"/>
    </row>
    <row r="561" spans="1:14">
      <c r="A561" s="102"/>
      <c r="I561" s="103"/>
      <c r="J561" s="104"/>
      <c r="K561" s="76"/>
      <c r="L561" s="76"/>
      <c r="M561" s="103"/>
      <c r="N561" s="103"/>
    </row>
    <row r="562" spans="1:14">
      <c r="A562" s="102"/>
      <c r="I562" s="103"/>
      <c r="J562" s="104"/>
      <c r="K562" s="76"/>
      <c r="L562" s="76"/>
      <c r="M562" s="103"/>
      <c r="N562" s="103"/>
    </row>
    <row r="563" spans="1:14">
      <c r="A563" s="102"/>
      <c r="I563" s="103"/>
      <c r="J563" s="104"/>
      <c r="K563" s="76"/>
      <c r="L563" s="76"/>
      <c r="M563" s="103"/>
      <c r="N563" s="103"/>
    </row>
    <row r="564" spans="1:14">
      <c r="A564" s="102"/>
      <c r="I564" s="103"/>
      <c r="J564" s="104"/>
      <c r="K564" s="76"/>
      <c r="L564" s="76"/>
      <c r="M564" s="103"/>
      <c r="N564" s="103"/>
    </row>
    <row r="565" spans="1:14">
      <c r="A565" s="102"/>
      <c r="I565" s="103"/>
      <c r="J565" s="104"/>
      <c r="K565" s="76"/>
      <c r="L565" s="76"/>
      <c r="M565" s="103"/>
      <c r="N565" s="103"/>
    </row>
    <row r="566" spans="1:14">
      <c r="A566" s="102"/>
      <c r="I566" s="103"/>
      <c r="J566" s="104"/>
      <c r="K566" s="76"/>
      <c r="L566" s="76"/>
      <c r="M566" s="103"/>
      <c r="N566" s="103"/>
    </row>
    <row r="567" spans="1:14">
      <c r="A567" s="102"/>
      <c r="I567" s="103"/>
      <c r="J567" s="104"/>
      <c r="K567" s="76"/>
      <c r="L567" s="76"/>
      <c r="M567" s="103"/>
      <c r="N567" s="103"/>
    </row>
    <row r="568" spans="1:14">
      <c r="A568" s="102"/>
      <c r="I568" s="103"/>
      <c r="J568" s="104"/>
      <c r="K568" s="76"/>
      <c r="L568" s="76"/>
      <c r="M568" s="103"/>
      <c r="N568" s="103"/>
    </row>
    <row r="569" spans="1:14">
      <c r="A569" s="102"/>
      <c r="I569" s="103"/>
      <c r="J569" s="104"/>
      <c r="K569" s="76"/>
      <c r="L569" s="76"/>
      <c r="M569" s="103"/>
      <c r="N569" s="103"/>
    </row>
    <row r="570" spans="1:14">
      <c r="A570" s="102"/>
      <c r="I570" s="103"/>
      <c r="J570" s="104"/>
      <c r="K570" s="76"/>
      <c r="L570" s="76"/>
      <c r="M570" s="103"/>
      <c r="N570" s="103"/>
    </row>
    <row r="571" spans="1:14">
      <c r="A571" s="102"/>
      <c r="I571" s="103"/>
      <c r="J571" s="104"/>
      <c r="K571" s="76"/>
      <c r="L571" s="76"/>
      <c r="M571" s="103"/>
      <c r="N571" s="103"/>
    </row>
    <row r="572" spans="1:14">
      <c r="A572" s="102"/>
      <c r="I572" s="103"/>
      <c r="J572" s="104"/>
      <c r="K572" s="76"/>
      <c r="L572" s="76"/>
      <c r="M572" s="103"/>
      <c r="N572" s="103"/>
    </row>
    <row r="573" spans="1:14">
      <c r="A573" s="102"/>
      <c r="I573" s="103"/>
      <c r="J573" s="104"/>
      <c r="K573" s="76"/>
      <c r="L573" s="76"/>
      <c r="M573" s="103"/>
      <c r="N573" s="103"/>
    </row>
    <row r="574" spans="1:14">
      <c r="A574" s="102"/>
      <c r="I574" s="103"/>
      <c r="J574" s="104"/>
      <c r="K574" s="76"/>
      <c r="L574" s="76"/>
      <c r="M574" s="103"/>
      <c r="N574" s="103"/>
    </row>
    <row r="575" spans="1:14">
      <c r="A575" s="102"/>
      <c r="I575" s="103"/>
      <c r="J575" s="104"/>
      <c r="K575" s="76"/>
      <c r="L575" s="76"/>
      <c r="M575" s="103"/>
      <c r="N575" s="103"/>
    </row>
    <row r="576" spans="1:14">
      <c r="A576" s="102"/>
      <c r="I576" s="103"/>
      <c r="J576" s="104"/>
      <c r="K576" s="76"/>
      <c r="L576" s="76"/>
      <c r="M576" s="103"/>
      <c r="N576" s="103"/>
    </row>
    <row r="577" spans="1:14">
      <c r="A577" s="102"/>
      <c r="I577" s="103"/>
      <c r="J577" s="104"/>
      <c r="K577" s="76"/>
      <c r="L577" s="76"/>
      <c r="M577" s="103"/>
      <c r="N577" s="103"/>
    </row>
    <row r="578" spans="1:14">
      <c r="A578" s="102"/>
      <c r="I578" s="103"/>
      <c r="J578" s="104"/>
      <c r="K578" s="76"/>
      <c r="L578" s="76"/>
      <c r="M578" s="103"/>
      <c r="N578" s="103"/>
    </row>
    <row r="579" spans="1:14">
      <c r="A579" s="102"/>
      <c r="I579" s="103"/>
      <c r="J579" s="104"/>
      <c r="K579" s="76"/>
      <c r="L579" s="76"/>
      <c r="M579" s="103"/>
      <c r="N579" s="103"/>
    </row>
    <row r="580" spans="1:14">
      <c r="A580" s="102"/>
      <c r="I580" s="103"/>
      <c r="J580" s="104"/>
      <c r="K580" s="76"/>
      <c r="L580" s="76"/>
      <c r="M580" s="103"/>
      <c r="N580" s="103"/>
    </row>
    <row r="581" spans="1:14">
      <c r="A581" s="102"/>
      <c r="I581" s="103"/>
      <c r="J581" s="104"/>
      <c r="K581" s="76"/>
      <c r="L581" s="76"/>
      <c r="M581" s="103"/>
      <c r="N581" s="103"/>
    </row>
    <row r="582" spans="1:14">
      <c r="A582" s="102"/>
      <c r="I582" s="103"/>
      <c r="J582" s="104"/>
      <c r="K582" s="76"/>
      <c r="L582" s="76"/>
      <c r="M582" s="103"/>
      <c r="N582" s="103"/>
    </row>
    <row r="583" spans="1:14">
      <c r="A583" s="102"/>
      <c r="I583" s="103"/>
      <c r="J583" s="104"/>
      <c r="K583" s="76"/>
      <c r="L583" s="76"/>
      <c r="M583" s="103"/>
      <c r="N583" s="103"/>
    </row>
    <row r="584" spans="1:14">
      <c r="A584" s="102"/>
      <c r="I584" s="103"/>
      <c r="J584" s="104"/>
      <c r="K584" s="76"/>
      <c r="L584" s="76"/>
      <c r="M584" s="103"/>
      <c r="N584" s="103"/>
    </row>
    <row r="585" spans="1:14">
      <c r="A585" s="102"/>
      <c r="I585" s="103"/>
      <c r="J585" s="104"/>
      <c r="K585" s="76"/>
      <c r="L585" s="76"/>
      <c r="M585" s="103"/>
      <c r="N585" s="103"/>
    </row>
    <row r="586" spans="1:14">
      <c r="A586" s="102"/>
      <c r="I586" s="103"/>
      <c r="J586" s="104"/>
      <c r="K586" s="76"/>
      <c r="L586" s="76"/>
      <c r="M586" s="103"/>
      <c r="N586" s="103"/>
    </row>
    <row r="587" spans="1:14">
      <c r="A587" s="102"/>
      <c r="I587" s="103"/>
      <c r="J587" s="104"/>
      <c r="K587" s="76"/>
      <c r="L587" s="76"/>
      <c r="M587" s="103"/>
      <c r="N587" s="103"/>
    </row>
    <row r="588" spans="1:14">
      <c r="A588" s="102"/>
      <c r="I588" s="103"/>
      <c r="J588" s="104"/>
      <c r="K588" s="76"/>
      <c r="L588" s="76"/>
      <c r="M588" s="103"/>
      <c r="N588" s="103"/>
    </row>
    <row r="589" spans="1:14">
      <c r="A589" s="102"/>
      <c r="I589" s="103"/>
      <c r="J589" s="104"/>
      <c r="K589" s="76"/>
      <c r="L589" s="76"/>
      <c r="M589" s="103"/>
      <c r="N589" s="103"/>
    </row>
    <row r="590" spans="1:14">
      <c r="A590" s="102"/>
      <c r="I590" s="103"/>
      <c r="J590" s="104"/>
      <c r="K590" s="76"/>
      <c r="L590" s="76"/>
      <c r="M590" s="103"/>
      <c r="N590" s="103"/>
    </row>
    <row r="591" spans="1:14">
      <c r="A591" s="102"/>
      <c r="I591" s="103"/>
      <c r="J591" s="104"/>
      <c r="K591" s="76"/>
      <c r="L591" s="76"/>
      <c r="M591" s="103"/>
      <c r="N591" s="103"/>
    </row>
    <row r="592" spans="1:14">
      <c r="A592" s="102"/>
      <c r="I592" s="103"/>
      <c r="J592" s="104"/>
      <c r="K592" s="76"/>
      <c r="L592" s="76"/>
      <c r="M592" s="103"/>
      <c r="N592" s="103"/>
    </row>
    <row r="593" spans="1:14">
      <c r="A593" s="102"/>
      <c r="I593" s="103"/>
      <c r="J593" s="104"/>
      <c r="K593" s="76"/>
      <c r="L593" s="76"/>
      <c r="M593" s="103"/>
      <c r="N593" s="103"/>
    </row>
    <row r="594" spans="1:14">
      <c r="A594" s="102"/>
      <c r="I594" s="103"/>
      <c r="J594" s="104"/>
      <c r="K594" s="76"/>
      <c r="L594" s="76"/>
      <c r="M594" s="103"/>
      <c r="N594" s="103"/>
    </row>
    <row r="595" spans="1:14">
      <c r="A595" s="102"/>
      <c r="I595" s="103"/>
      <c r="J595" s="104"/>
      <c r="K595" s="76"/>
      <c r="L595" s="76"/>
      <c r="M595" s="103"/>
      <c r="N595" s="103"/>
    </row>
    <row r="596" spans="1:14">
      <c r="A596" s="102"/>
      <c r="I596" s="103"/>
      <c r="J596" s="104"/>
      <c r="K596" s="76"/>
      <c r="L596" s="76"/>
      <c r="M596" s="103"/>
      <c r="N596" s="103"/>
    </row>
    <row r="597" spans="1:14">
      <c r="A597" s="102"/>
      <c r="I597" s="103"/>
      <c r="J597" s="104"/>
      <c r="K597" s="76"/>
      <c r="L597" s="76"/>
      <c r="M597" s="103"/>
      <c r="N597" s="103"/>
    </row>
    <row r="598" spans="1:14">
      <c r="A598" s="102"/>
      <c r="I598" s="103"/>
      <c r="J598" s="104"/>
      <c r="K598" s="76"/>
      <c r="L598" s="76"/>
      <c r="M598" s="103"/>
      <c r="N598" s="103"/>
    </row>
    <row r="599" spans="1:14">
      <c r="A599" s="102"/>
      <c r="I599" s="103"/>
      <c r="J599" s="104"/>
      <c r="K599" s="76"/>
      <c r="L599" s="76"/>
      <c r="M599" s="103"/>
      <c r="N599" s="103"/>
    </row>
    <row r="600" spans="1:14">
      <c r="A600" s="102"/>
      <c r="I600" s="103"/>
      <c r="J600" s="104"/>
      <c r="K600" s="76"/>
      <c r="L600" s="76"/>
      <c r="M600" s="103"/>
      <c r="N600" s="103"/>
    </row>
    <row r="601" spans="1:14">
      <c r="A601" s="102"/>
      <c r="I601" s="103"/>
      <c r="J601" s="104"/>
      <c r="K601" s="76"/>
      <c r="L601" s="76"/>
      <c r="M601" s="103"/>
      <c r="N601" s="103"/>
    </row>
    <row r="602" spans="1:14">
      <c r="A602" s="102"/>
      <c r="I602" s="103"/>
      <c r="J602" s="104"/>
      <c r="K602" s="76"/>
      <c r="L602" s="76"/>
      <c r="M602" s="103"/>
      <c r="N602" s="103"/>
    </row>
    <row r="603" spans="1:14">
      <c r="A603" s="102"/>
      <c r="I603" s="103"/>
      <c r="J603" s="104"/>
      <c r="K603" s="76"/>
      <c r="L603" s="76"/>
      <c r="M603" s="103"/>
      <c r="N603" s="103"/>
    </row>
    <row r="604" spans="1:14">
      <c r="A604" s="102"/>
      <c r="I604" s="103"/>
      <c r="J604" s="104"/>
      <c r="K604" s="76"/>
      <c r="L604" s="76"/>
      <c r="M604" s="103"/>
      <c r="N604" s="103"/>
    </row>
    <row r="605" spans="1:14">
      <c r="A605" s="102"/>
      <c r="I605" s="103"/>
      <c r="J605" s="104"/>
      <c r="K605" s="76"/>
      <c r="L605" s="76"/>
      <c r="M605" s="103"/>
      <c r="N605" s="103"/>
    </row>
    <row r="606" spans="1:14">
      <c r="A606" s="102"/>
      <c r="I606" s="103"/>
      <c r="J606" s="104"/>
      <c r="K606" s="76"/>
      <c r="L606" s="76"/>
      <c r="M606" s="103"/>
      <c r="N606" s="103"/>
    </row>
    <row r="607" spans="1:14">
      <c r="A607" s="102"/>
      <c r="I607" s="103"/>
      <c r="J607" s="104"/>
      <c r="K607" s="76"/>
      <c r="L607" s="76"/>
      <c r="M607" s="103"/>
      <c r="N607" s="103"/>
    </row>
    <row r="608" spans="1:14">
      <c r="A608" s="102"/>
      <c r="I608" s="103"/>
      <c r="J608" s="104"/>
      <c r="K608" s="76"/>
      <c r="L608" s="76"/>
      <c r="M608" s="103"/>
      <c r="N608" s="103"/>
    </row>
    <row r="609" spans="1:14">
      <c r="A609" s="102"/>
      <c r="I609" s="103"/>
      <c r="J609" s="104"/>
      <c r="K609" s="76"/>
      <c r="L609" s="76"/>
      <c r="M609" s="103"/>
      <c r="N609" s="103"/>
    </row>
    <row r="610" spans="1:14">
      <c r="A610" s="102"/>
      <c r="I610" s="103"/>
      <c r="J610" s="104"/>
      <c r="K610" s="76"/>
      <c r="L610" s="76"/>
      <c r="M610" s="103"/>
      <c r="N610" s="103"/>
    </row>
    <row r="611" spans="1:14">
      <c r="A611" s="102"/>
      <c r="I611" s="103"/>
      <c r="J611" s="104"/>
      <c r="K611" s="76"/>
      <c r="L611" s="76"/>
      <c r="M611" s="103"/>
      <c r="N611" s="103"/>
    </row>
    <row r="612" spans="1:14">
      <c r="A612" s="102"/>
      <c r="I612" s="103"/>
      <c r="J612" s="104"/>
      <c r="K612" s="76"/>
      <c r="L612" s="76"/>
      <c r="M612" s="103"/>
      <c r="N612" s="103"/>
    </row>
    <row r="613" spans="1:14">
      <c r="A613" s="102"/>
      <c r="I613" s="103"/>
      <c r="J613" s="104"/>
      <c r="K613" s="76"/>
      <c r="L613" s="76"/>
      <c r="M613" s="103"/>
      <c r="N613" s="103"/>
    </row>
    <row r="614" spans="1:14">
      <c r="A614" s="102"/>
      <c r="I614" s="103"/>
      <c r="J614" s="104"/>
      <c r="K614" s="76"/>
      <c r="L614" s="76"/>
      <c r="M614" s="103"/>
      <c r="N614" s="103"/>
    </row>
    <row r="615" spans="1:14">
      <c r="A615" s="102"/>
      <c r="I615" s="103"/>
      <c r="J615" s="104"/>
      <c r="K615" s="76"/>
      <c r="L615" s="76"/>
      <c r="M615" s="103"/>
      <c r="N615" s="103"/>
    </row>
    <row r="616" spans="1:14">
      <c r="A616" s="102"/>
      <c r="I616" s="103"/>
      <c r="J616" s="104"/>
      <c r="K616" s="76"/>
      <c r="L616" s="76"/>
      <c r="M616" s="103"/>
      <c r="N616" s="103"/>
    </row>
    <row r="617" spans="1:14">
      <c r="A617" s="102"/>
      <c r="I617" s="103"/>
      <c r="J617" s="104"/>
      <c r="K617" s="76"/>
      <c r="L617" s="76"/>
      <c r="M617" s="103"/>
      <c r="N617" s="103"/>
    </row>
    <row r="618" spans="1:14">
      <c r="A618" s="102"/>
      <c r="I618" s="103"/>
      <c r="J618" s="104"/>
      <c r="K618" s="76"/>
      <c r="L618" s="76"/>
      <c r="M618" s="103"/>
      <c r="N618" s="103"/>
    </row>
    <row r="619" spans="1:14">
      <c r="A619" s="102"/>
      <c r="I619" s="103"/>
      <c r="J619" s="104"/>
      <c r="K619" s="76"/>
      <c r="L619" s="76"/>
      <c r="M619" s="103"/>
      <c r="N619" s="103"/>
    </row>
    <row r="620" spans="1:14">
      <c r="A620" s="102"/>
      <c r="I620" s="103"/>
      <c r="J620" s="104"/>
      <c r="K620" s="76"/>
      <c r="L620" s="76"/>
      <c r="M620" s="103"/>
      <c r="N620" s="103"/>
    </row>
    <row r="621" spans="1:14">
      <c r="A621" s="102"/>
      <c r="I621" s="103"/>
      <c r="J621" s="104"/>
      <c r="K621" s="76"/>
      <c r="L621" s="76"/>
      <c r="M621" s="103"/>
      <c r="N621" s="103"/>
    </row>
    <row r="622" spans="1:14">
      <c r="A622" s="102"/>
      <c r="I622" s="103"/>
      <c r="J622" s="104"/>
      <c r="K622" s="76"/>
      <c r="L622" s="76"/>
      <c r="M622" s="103"/>
      <c r="N622" s="103"/>
    </row>
    <row r="623" spans="1:14">
      <c r="A623" s="102"/>
      <c r="I623" s="103"/>
      <c r="J623" s="104"/>
      <c r="K623" s="76"/>
      <c r="L623" s="76"/>
      <c r="M623" s="103"/>
      <c r="N623" s="103"/>
    </row>
    <row r="624" spans="1:14">
      <c r="A624" s="102"/>
      <c r="I624" s="103"/>
      <c r="J624" s="104"/>
      <c r="K624" s="76"/>
      <c r="L624" s="76"/>
      <c r="M624" s="103"/>
      <c r="N624" s="103"/>
    </row>
    <row r="625" spans="1:14">
      <c r="A625" s="102"/>
      <c r="I625" s="103"/>
      <c r="J625" s="104"/>
      <c r="K625" s="76"/>
      <c r="L625" s="76"/>
      <c r="M625" s="103"/>
      <c r="N625" s="103"/>
    </row>
    <row r="626" spans="1:14">
      <c r="A626" s="102"/>
      <c r="I626" s="103"/>
      <c r="J626" s="104"/>
      <c r="K626" s="76"/>
      <c r="L626" s="76"/>
      <c r="M626" s="103"/>
      <c r="N626" s="103"/>
    </row>
    <row r="627" spans="1:14">
      <c r="A627" s="102"/>
      <c r="I627" s="103"/>
      <c r="J627" s="104"/>
      <c r="K627" s="76"/>
      <c r="L627" s="76"/>
      <c r="M627" s="103"/>
      <c r="N627" s="103"/>
    </row>
    <row r="628" spans="1:14">
      <c r="A628" s="102"/>
      <c r="I628" s="103"/>
      <c r="J628" s="104"/>
      <c r="K628" s="76"/>
      <c r="L628" s="76"/>
      <c r="M628" s="103"/>
      <c r="N628" s="103"/>
    </row>
    <row r="629" spans="1:14">
      <c r="A629" s="102"/>
      <c r="I629" s="103"/>
      <c r="J629" s="104"/>
      <c r="K629" s="76"/>
      <c r="L629" s="76"/>
      <c r="M629" s="103"/>
      <c r="N629" s="103"/>
    </row>
    <row r="630" spans="1:14">
      <c r="A630" s="102"/>
      <c r="I630" s="103"/>
      <c r="J630" s="104"/>
      <c r="K630" s="76"/>
      <c r="L630" s="76"/>
      <c r="M630" s="103"/>
      <c r="N630" s="103"/>
    </row>
    <row r="631" spans="1:14">
      <c r="A631" s="102"/>
      <c r="I631" s="103"/>
      <c r="J631" s="104"/>
      <c r="K631" s="76"/>
      <c r="L631" s="76"/>
      <c r="M631" s="103"/>
      <c r="N631" s="103"/>
    </row>
    <row r="632" spans="1:14">
      <c r="A632" s="102"/>
      <c r="I632" s="103"/>
      <c r="J632" s="104"/>
      <c r="K632" s="76"/>
      <c r="L632" s="76"/>
      <c r="M632" s="103"/>
      <c r="N632" s="103"/>
    </row>
    <row r="633" spans="1:14">
      <c r="A633" s="102"/>
      <c r="I633" s="103"/>
      <c r="J633" s="104"/>
      <c r="K633" s="76"/>
      <c r="L633" s="76"/>
      <c r="M633" s="103"/>
      <c r="N633" s="103"/>
    </row>
    <row r="634" spans="1:14">
      <c r="A634" s="102"/>
      <c r="I634" s="103"/>
      <c r="J634" s="104"/>
      <c r="K634" s="76"/>
      <c r="L634" s="76"/>
      <c r="M634" s="103"/>
      <c r="N634" s="103"/>
    </row>
    <row r="635" spans="1:14">
      <c r="A635" s="102"/>
      <c r="I635" s="103"/>
      <c r="J635" s="104"/>
      <c r="K635" s="76"/>
      <c r="L635" s="76"/>
      <c r="M635" s="103"/>
      <c r="N635" s="103"/>
    </row>
    <row r="636" spans="1:14">
      <c r="A636" s="102"/>
      <c r="I636" s="103"/>
      <c r="J636" s="104"/>
      <c r="K636" s="76"/>
      <c r="L636" s="76"/>
      <c r="M636" s="103"/>
      <c r="N636" s="103"/>
    </row>
    <row r="637" spans="1:14">
      <c r="A637" s="102"/>
      <c r="I637" s="103"/>
      <c r="J637" s="104"/>
      <c r="K637" s="76"/>
      <c r="L637" s="76"/>
      <c r="M637" s="103"/>
      <c r="N637" s="103"/>
    </row>
    <row r="638" spans="1:14">
      <c r="A638" s="102"/>
      <c r="I638" s="103"/>
      <c r="J638" s="104"/>
      <c r="K638" s="76"/>
      <c r="L638" s="76"/>
      <c r="M638" s="103"/>
      <c r="N638" s="103"/>
    </row>
    <row r="639" spans="1:14">
      <c r="A639" s="102"/>
      <c r="I639" s="103"/>
      <c r="J639" s="104"/>
      <c r="K639" s="76"/>
      <c r="L639" s="76"/>
      <c r="M639" s="103"/>
      <c r="N639" s="103"/>
    </row>
    <row r="640" spans="1:14">
      <c r="A640" s="102"/>
      <c r="I640" s="103"/>
      <c r="J640" s="104"/>
      <c r="K640" s="76"/>
      <c r="L640" s="76"/>
      <c r="M640" s="103"/>
      <c r="N640" s="103"/>
    </row>
    <row r="641" spans="1:14">
      <c r="A641" s="102"/>
      <c r="I641" s="103"/>
      <c r="J641" s="104"/>
      <c r="K641" s="76"/>
      <c r="L641" s="76"/>
      <c r="M641" s="103"/>
      <c r="N641" s="103"/>
    </row>
    <row r="642" spans="1:14">
      <c r="A642" s="102"/>
      <c r="I642" s="103"/>
      <c r="J642" s="104"/>
      <c r="K642" s="76"/>
      <c r="L642" s="76"/>
      <c r="M642" s="103"/>
      <c r="N642" s="103"/>
    </row>
    <row r="643" spans="1:14">
      <c r="A643" s="102"/>
      <c r="I643" s="103"/>
      <c r="J643" s="104"/>
      <c r="K643" s="76"/>
      <c r="L643" s="76"/>
      <c r="M643" s="103"/>
      <c r="N643" s="103"/>
    </row>
    <row r="644" spans="1:14">
      <c r="A644" s="102"/>
      <c r="I644" s="103"/>
      <c r="J644" s="104"/>
      <c r="K644" s="76"/>
      <c r="L644" s="76"/>
      <c r="M644" s="103"/>
      <c r="N644" s="103"/>
    </row>
    <row r="645" spans="1:14">
      <c r="A645" s="102"/>
      <c r="I645" s="103"/>
      <c r="J645" s="104"/>
      <c r="K645" s="76"/>
      <c r="L645" s="76"/>
      <c r="M645" s="103"/>
      <c r="N645" s="103"/>
    </row>
    <row r="646" spans="1:14">
      <c r="A646" s="102"/>
      <c r="I646" s="103"/>
      <c r="J646" s="104"/>
      <c r="K646" s="76"/>
      <c r="L646" s="76"/>
      <c r="M646" s="103"/>
      <c r="N646" s="103"/>
    </row>
    <row r="647" spans="1:14">
      <c r="A647" s="102"/>
      <c r="I647" s="103"/>
      <c r="J647" s="104"/>
      <c r="K647" s="76"/>
      <c r="L647" s="76"/>
      <c r="M647" s="103"/>
      <c r="N647" s="103"/>
    </row>
    <row r="648" spans="1:14">
      <c r="A648" s="102"/>
      <c r="I648" s="103"/>
      <c r="J648" s="104"/>
      <c r="K648" s="76"/>
      <c r="L648" s="76"/>
      <c r="M648" s="103"/>
      <c r="N648" s="103"/>
    </row>
    <row r="649" spans="1:14">
      <c r="A649" s="102"/>
      <c r="I649" s="103"/>
      <c r="J649" s="104"/>
      <c r="K649" s="76"/>
      <c r="L649" s="76"/>
      <c r="M649" s="103"/>
      <c r="N649" s="103"/>
    </row>
    <row r="650" spans="1:14">
      <c r="A650" s="102"/>
      <c r="I650" s="103"/>
      <c r="J650" s="104"/>
      <c r="K650" s="76"/>
      <c r="L650" s="76"/>
      <c r="M650" s="103"/>
      <c r="N650" s="103"/>
    </row>
    <row r="651" spans="1:14">
      <c r="A651" s="102"/>
      <c r="I651" s="103"/>
      <c r="J651" s="104"/>
      <c r="K651" s="76"/>
      <c r="L651" s="76"/>
      <c r="M651" s="103"/>
      <c r="N651" s="103"/>
    </row>
    <row r="652" spans="1:14">
      <c r="A652" s="102"/>
      <c r="I652" s="103"/>
      <c r="J652" s="104"/>
      <c r="K652" s="76"/>
      <c r="L652" s="76"/>
      <c r="M652" s="103"/>
      <c r="N652" s="103"/>
    </row>
    <row r="653" spans="1:14">
      <c r="A653" s="102"/>
      <c r="I653" s="103"/>
      <c r="J653" s="104"/>
      <c r="K653" s="76"/>
      <c r="L653" s="76"/>
      <c r="M653" s="103"/>
      <c r="N653" s="103"/>
    </row>
    <row r="654" spans="1:14">
      <c r="A654" s="102"/>
      <c r="I654" s="103"/>
      <c r="J654" s="104"/>
      <c r="K654" s="76"/>
      <c r="L654" s="76"/>
      <c r="M654" s="103"/>
      <c r="N654" s="103"/>
    </row>
    <row r="655" spans="1:14">
      <c r="A655" s="102"/>
      <c r="I655" s="103"/>
      <c r="J655" s="104"/>
      <c r="K655" s="76"/>
      <c r="L655" s="76"/>
      <c r="M655" s="103"/>
      <c r="N655" s="103"/>
    </row>
    <row r="656" spans="1:14">
      <c r="A656" s="102"/>
      <c r="I656" s="103"/>
      <c r="J656" s="104"/>
      <c r="K656" s="76"/>
      <c r="L656" s="76"/>
      <c r="M656" s="103"/>
      <c r="N656" s="103"/>
    </row>
    <row r="657" spans="1:14">
      <c r="A657" s="102"/>
      <c r="I657" s="103"/>
      <c r="J657" s="104"/>
      <c r="K657" s="76"/>
      <c r="L657" s="76"/>
      <c r="M657" s="103"/>
      <c r="N657" s="103"/>
    </row>
    <row r="658" spans="1:14">
      <c r="A658" s="102"/>
      <c r="I658" s="103"/>
      <c r="J658" s="104"/>
      <c r="K658" s="76"/>
      <c r="L658" s="76"/>
      <c r="M658" s="103"/>
      <c r="N658" s="103"/>
    </row>
    <row r="659" spans="1:14">
      <c r="A659" s="102"/>
      <c r="I659" s="103"/>
      <c r="J659" s="104"/>
      <c r="K659" s="76"/>
      <c r="L659" s="76"/>
      <c r="M659" s="103"/>
      <c r="N659" s="103"/>
    </row>
    <row r="660" spans="1:14">
      <c r="A660" s="102"/>
      <c r="I660" s="103"/>
      <c r="J660" s="104"/>
      <c r="K660" s="76"/>
      <c r="L660" s="76"/>
      <c r="M660" s="103"/>
      <c r="N660" s="103"/>
    </row>
    <row r="661" spans="1:14">
      <c r="A661" s="102"/>
      <c r="I661" s="103"/>
      <c r="J661" s="104"/>
      <c r="K661" s="76"/>
      <c r="L661" s="76"/>
      <c r="M661" s="103"/>
      <c r="N661" s="103"/>
    </row>
    <row r="662" spans="1:14">
      <c r="A662" s="102"/>
      <c r="I662" s="103"/>
      <c r="J662" s="104"/>
      <c r="K662" s="76"/>
      <c r="L662" s="76"/>
      <c r="M662" s="103"/>
      <c r="N662" s="103"/>
    </row>
    <row r="663" spans="1:14">
      <c r="A663" s="102"/>
      <c r="I663" s="103"/>
      <c r="J663" s="104"/>
      <c r="K663" s="76"/>
      <c r="L663" s="76"/>
      <c r="M663" s="103"/>
      <c r="N663" s="103"/>
    </row>
    <row r="664" spans="1:14">
      <c r="A664" s="102"/>
      <c r="I664" s="103"/>
      <c r="J664" s="104"/>
      <c r="K664" s="76"/>
      <c r="L664" s="76"/>
      <c r="M664" s="103"/>
      <c r="N664" s="103"/>
    </row>
    <row r="665" spans="1:14">
      <c r="A665" s="102"/>
      <c r="I665" s="103"/>
      <c r="J665" s="104"/>
      <c r="K665" s="76"/>
      <c r="L665" s="76"/>
      <c r="M665" s="103"/>
      <c r="N665" s="103"/>
    </row>
    <row r="666" spans="1:14">
      <c r="A666" s="102"/>
      <c r="I666" s="103"/>
      <c r="J666" s="104"/>
      <c r="K666" s="76"/>
      <c r="L666" s="76"/>
      <c r="M666" s="103"/>
      <c r="N666" s="103"/>
    </row>
    <row r="667" spans="1:14">
      <c r="A667" s="102"/>
      <c r="I667" s="103"/>
      <c r="J667" s="104"/>
      <c r="K667" s="76"/>
      <c r="L667" s="76"/>
      <c r="M667" s="103"/>
      <c r="N667" s="103"/>
    </row>
    <row r="668" spans="1:14">
      <c r="A668" s="102"/>
      <c r="I668" s="103"/>
      <c r="J668" s="104"/>
      <c r="K668" s="76"/>
      <c r="L668" s="76"/>
      <c r="M668" s="103"/>
      <c r="N668" s="103"/>
    </row>
    <row r="669" spans="1:14">
      <c r="A669" s="102"/>
      <c r="I669" s="103"/>
      <c r="J669" s="104"/>
      <c r="K669" s="76"/>
      <c r="L669" s="76"/>
      <c r="M669" s="103"/>
      <c r="N669" s="103"/>
    </row>
    <row r="670" spans="1:14">
      <c r="A670" s="102"/>
      <c r="I670" s="103"/>
      <c r="J670" s="104"/>
      <c r="K670" s="76"/>
      <c r="L670" s="76"/>
      <c r="M670" s="103"/>
      <c r="N670" s="103"/>
    </row>
    <row r="671" spans="1:14">
      <c r="A671" s="102"/>
      <c r="I671" s="103"/>
      <c r="J671" s="104"/>
      <c r="K671" s="76"/>
      <c r="L671" s="76"/>
      <c r="M671" s="103"/>
      <c r="N671" s="103"/>
    </row>
    <row r="672" spans="1:14">
      <c r="A672" s="102"/>
      <c r="I672" s="103"/>
      <c r="J672" s="104"/>
      <c r="K672" s="76"/>
      <c r="L672" s="76"/>
      <c r="M672" s="103"/>
      <c r="N672" s="103"/>
    </row>
    <row r="673" spans="1:14">
      <c r="A673" s="102"/>
      <c r="I673" s="103"/>
      <c r="J673" s="104"/>
      <c r="K673" s="76"/>
      <c r="L673" s="76"/>
      <c r="M673" s="103"/>
      <c r="N673" s="103"/>
    </row>
    <row r="674" spans="1:14">
      <c r="A674" s="102"/>
      <c r="I674" s="103"/>
      <c r="J674" s="104"/>
      <c r="K674" s="76"/>
      <c r="L674" s="76"/>
      <c r="M674" s="103"/>
      <c r="N674" s="103"/>
    </row>
    <row r="675" spans="1:14">
      <c r="A675" s="102"/>
      <c r="I675" s="103"/>
      <c r="J675" s="104"/>
      <c r="K675" s="76"/>
      <c r="L675" s="76"/>
      <c r="M675" s="103"/>
      <c r="N675" s="103"/>
    </row>
    <row r="676" spans="1:14">
      <c r="A676" s="102"/>
      <c r="I676" s="103"/>
      <c r="J676" s="104"/>
      <c r="K676" s="76"/>
      <c r="L676" s="76"/>
      <c r="M676" s="103"/>
      <c r="N676" s="103"/>
    </row>
    <row r="677" spans="1:14">
      <c r="A677" s="102"/>
      <c r="I677" s="103"/>
      <c r="J677" s="104"/>
      <c r="K677" s="76"/>
      <c r="L677" s="76"/>
      <c r="M677" s="103"/>
      <c r="N677" s="103"/>
    </row>
    <row r="678" spans="1:14">
      <c r="A678" s="102"/>
      <c r="I678" s="103"/>
      <c r="J678" s="104"/>
      <c r="K678" s="76"/>
      <c r="L678" s="76"/>
      <c r="M678" s="103"/>
      <c r="N678" s="103"/>
    </row>
    <row r="679" spans="1:14">
      <c r="A679" s="102"/>
      <c r="I679" s="103"/>
      <c r="J679" s="104"/>
      <c r="K679" s="76"/>
      <c r="L679" s="76"/>
      <c r="M679" s="103"/>
      <c r="N679" s="103"/>
    </row>
    <row r="680" spans="1:14">
      <c r="A680" s="102"/>
      <c r="I680" s="103"/>
      <c r="J680" s="104"/>
      <c r="K680" s="76"/>
      <c r="L680" s="76"/>
      <c r="M680" s="103"/>
      <c r="N680" s="103"/>
    </row>
    <row r="681" spans="1:14">
      <c r="A681" s="102"/>
      <c r="I681" s="103"/>
      <c r="J681" s="104"/>
      <c r="K681" s="76"/>
      <c r="L681" s="76"/>
      <c r="M681" s="103"/>
      <c r="N681" s="103"/>
    </row>
    <row r="682" spans="1:14">
      <c r="A682" s="102"/>
      <c r="I682" s="103"/>
      <c r="J682" s="104"/>
      <c r="K682" s="76"/>
      <c r="L682" s="76"/>
      <c r="M682" s="103"/>
      <c r="N682" s="103"/>
    </row>
    <row r="683" spans="1:14">
      <c r="A683" s="102"/>
      <c r="I683" s="103"/>
      <c r="J683" s="104"/>
      <c r="K683" s="76"/>
      <c r="L683" s="76"/>
      <c r="M683" s="103"/>
      <c r="N683" s="103"/>
    </row>
    <row r="684" spans="1:14">
      <c r="A684" s="102"/>
      <c r="I684" s="103"/>
      <c r="J684" s="104"/>
      <c r="K684" s="76"/>
      <c r="L684" s="76"/>
      <c r="M684" s="103"/>
      <c r="N684" s="103"/>
    </row>
    <row r="685" spans="1:14">
      <c r="A685" s="102"/>
      <c r="I685" s="103"/>
      <c r="J685" s="104"/>
      <c r="K685" s="76"/>
      <c r="L685" s="76"/>
      <c r="M685" s="103"/>
      <c r="N685" s="103"/>
    </row>
    <row r="686" spans="1:14">
      <c r="A686" s="102"/>
      <c r="I686" s="103"/>
      <c r="J686" s="104"/>
      <c r="K686" s="76"/>
      <c r="L686" s="76"/>
      <c r="M686" s="103"/>
      <c r="N686" s="103"/>
    </row>
    <row r="687" spans="1:14">
      <c r="A687" s="102"/>
      <c r="I687" s="103"/>
      <c r="J687" s="104"/>
      <c r="K687" s="76"/>
      <c r="L687" s="76"/>
      <c r="M687" s="103"/>
      <c r="N687" s="103"/>
    </row>
    <row r="688" spans="1:14">
      <c r="A688" s="102"/>
      <c r="I688" s="103"/>
      <c r="J688" s="104"/>
      <c r="K688" s="76"/>
      <c r="L688" s="76"/>
      <c r="M688" s="103"/>
      <c r="N688" s="103"/>
    </row>
    <row r="689" spans="1:14">
      <c r="A689" s="102"/>
      <c r="I689" s="103"/>
      <c r="J689" s="104"/>
      <c r="K689" s="76"/>
      <c r="L689" s="76"/>
      <c r="M689" s="103"/>
      <c r="N689" s="103"/>
    </row>
    <row r="690" spans="1:14">
      <c r="A690" s="102"/>
      <c r="I690" s="103"/>
      <c r="J690" s="104"/>
      <c r="K690" s="76"/>
      <c r="L690" s="76"/>
      <c r="M690" s="103"/>
      <c r="N690" s="103"/>
    </row>
    <row r="691" spans="1:14">
      <c r="A691" s="102"/>
      <c r="I691" s="103"/>
      <c r="J691" s="104"/>
      <c r="K691" s="76"/>
      <c r="L691" s="76"/>
      <c r="M691" s="103"/>
      <c r="N691" s="103"/>
    </row>
    <row r="692" spans="1:14">
      <c r="A692" s="102"/>
      <c r="I692" s="103"/>
      <c r="J692" s="104"/>
      <c r="K692" s="76"/>
      <c r="L692" s="76"/>
      <c r="M692" s="103"/>
      <c r="N692" s="103"/>
    </row>
    <row r="693" spans="1:14">
      <c r="A693" s="102"/>
      <c r="I693" s="103"/>
      <c r="J693" s="104"/>
      <c r="K693" s="76"/>
      <c r="L693" s="76"/>
      <c r="M693" s="103"/>
      <c r="N693" s="103"/>
    </row>
    <row r="694" spans="1:14">
      <c r="A694" s="102"/>
      <c r="I694" s="103"/>
      <c r="J694" s="104"/>
      <c r="K694" s="76"/>
      <c r="L694" s="76"/>
      <c r="M694" s="103"/>
      <c r="N694" s="103"/>
    </row>
    <row r="695" spans="1:14">
      <c r="A695" s="102"/>
      <c r="I695" s="103"/>
      <c r="J695" s="104"/>
      <c r="K695" s="76"/>
      <c r="L695" s="76"/>
      <c r="M695" s="103"/>
      <c r="N695" s="103"/>
    </row>
    <row r="696" spans="1:14">
      <c r="A696" s="102"/>
      <c r="I696" s="103"/>
      <c r="J696" s="104"/>
      <c r="K696" s="76"/>
      <c r="L696" s="76"/>
      <c r="M696" s="103"/>
      <c r="N696" s="103"/>
    </row>
    <row r="697" spans="1:14">
      <c r="A697" s="102"/>
      <c r="I697" s="103"/>
      <c r="J697" s="104"/>
      <c r="K697" s="76"/>
      <c r="L697" s="76"/>
      <c r="M697" s="103"/>
      <c r="N697" s="103"/>
    </row>
    <row r="698" spans="1:14">
      <c r="A698" s="102"/>
      <c r="I698" s="103"/>
      <c r="J698" s="104"/>
      <c r="K698" s="76"/>
      <c r="L698" s="76"/>
      <c r="M698" s="103"/>
      <c r="N698" s="103"/>
    </row>
    <row r="699" spans="1:14">
      <c r="A699" s="102"/>
      <c r="I699" s="103"/>
      <c r="J699" s="104"/>
      <c r="K699" s="76"/>
      <c r="L699" s="76"/>
      <c r="M699" s="103"/>
      <c r="N699" s="103"/>
    </row>
    <row r="700" spans="1:14">
      <c r="A700" s="102"/>
      <c r="I700" s="103"/>
      <c r="J700" s="104"/>
      <c r="K700" s="76"/>
      <c r="L700" s="76"/>
      <c r="M700" s="103"/>
      <c r="N700" s="103"/>
    </row>
    <row r="701" spans="1:14">
      <c r="A701" s="102"/>
      <c r="I701" s="103"/>
      <c r="J701" s="104"/>
      <c r="K701" s="76"/>
      <c r="L701" s="76"/>
      <c r="M701" s="103"/>
      <c r="N701" s="103"/>
    </row>
    <row r="702" spans="1:14">
      <c r="A702" s="102"/>
      <c r="I702" s="103"/>
      <c r="J702" s="104"/>
      <c r="K702" s="76"/>
      <c r="L702" s="76"/>
      <c r="M702" s="103"/>
      <c r="N702" s="103"/>
    </row>
    <row r="703" spans="1:14">
      <c r="A703" s="102"/>
      <c r="I703" s="103"/>
      <c r="J703" s="104"/>
      <c r="K703" s="76"/>
      <c r="L703" s="76"/>
      <c r="M703" s="103"/>
      <c r="N703" s="103"/>
    </row>
    <row r="704" spans="1:14">
      <c r="A704" s="102"/>
      <c r="I704" s="103"/>
      <c r="J704" s="104"/>
      <c r="K704" s="76"/>
      <c r="L704" s="76"/>
      <c r="M704" s="103"/>
      <c r="N704" s="103"/>
    </row>
    <row r="705" spans="1:14">
      <c r="A705" s="102"/>
      <c r="I705" s="103"/>
      <c r="J705" s="104"/>
      <c r="K705" s="76"/>
      <c r="L705" s="76"/>
      <c r="M705" s="103"/>
      <c r="N705" s="103"/>
    </row>
    <row r="706" spans="1:14">
      <c r="A706" s="102"/>
      <c r="I706" s="103"/>
      <c r="J706" s="104"/>
      <c r="K706" s="76"/>
      <c r="L706" s="76"/>
      <c r="M706" s="103"/>
      <c r="N706" s="103"/>
    </row>
    <row r="707" spans="1:14">
      <c r="A707" s="102"/>
      <c r="I707" s="103"/>
      <c r="J707" s="104"/>
      <c r="K707" s="76"/>
      <c r="L707" s="76"/>
      <c r="M707" s="103"/>
      <c r="N707" s="103"/>
    </row>
    <row r="708" spans="1:14">
      <c r="A708" s="102"/>
      <c r="I708" s="103"/>
      <c r="J708" s="104"/>
      <c r="K708" s="76"/>
      <c r="L708" s="76"/>
      <c r="M708" s="103"/>
      <c r="N708" s="103"/>
    </row>
    <row r="709" spans="1:14">
      <c r="A709" s="102"/>
      <c r="I709" s="103"/>
      <c r="J709" s="104"/>
      <c r="K709" s="76"/>
      <c r="L709" s="76"/>
      <c r="M709" s="103"/>
      <c r="N709" s="103"/>
    </row>
    <row r="710" spans="1:14">
      <c r="A710" s="102"/>
      <c r="I710" s="103"/>
      <c r="J710" s="104"/>
      <c r="K710" s="76"/>
      <c r="L710" s="76"/>
      <c r="M710" s="103"/>
      <c r="N710" s="103"/>
    </row>
    <row r="711" spans="1:14">
      <c r="A711" s="102"/>
      <c r="I711" s="103"/>
      <c r="J711" s="104"/>
      <c r="K711" s="76"/>
      <c r="L711" s="76"/>
      <c r="M711" s="103"/>
      <c r="N711" s="103"/>
    </row>
    <row r="712" spans="1:14">
      <c r="A712" s="102"/>
      <c r="I712" s="103"/>
      <c r="J712" s="104"/>
      <c r="K712" s="76"/>
      <c r="L712" s="76"/>
      <c r="M712" s="103"/>
      <c r="N712" s="103"/>
    </row>
    <row r="713" spans="1:14">
      <c r="A713" s="102"/>
      <c r="I713" s="103"/>
      <c r="J713" s="104"/>
      <c r="K713" s="76"/>
      <c r="L713" s="76"/>
      <c r="M713" s="103"/>
      <c r="N713" s="103"/>
    </row>
    <row r="714" spans="1:14">
      <c r="A714" s="102"/>
      <c r="I714" s="103"/>
      <c r="J714" s="104"/>
      <c r="K714" s="76"/>
      <c r="L714" s="76"/>
      <c r="M714" s="103"/>
      <c r="N714" s="103"/>
    </row>
    <row r="715" spans="1:14">
      <c r="A715" s="102"/>
      <c r="I715" s="103"/>
      <c r="J715" s="104"/>
      <c r="K715" s="76"/>
      <c r="L715" s="76"/>
      <c r="M715" s="103"/>
      <c r="N715" s="103"/>
    </row>
    <row r="716" spans="1:14">
      <c r="A716" s="102"/>
      <c r="I716" s="103"/>
      <c r="J716" s="104"/>
      <c r="K716" s="76"/>
      <c r="L716" s="76"/>
      <c r="M716" s="103"/>
      <c r="N716" s="103"/>
    </row>
    <row r="717" spans="1:14">
      <c r="A717" s="102"/>
      <c r="I717" s="103"/>
      <c r="J717" s="104"/>
      <c r="K717" s="76"/>
      <c r="L717" s="76"/>
      <c r="M717" s="103"/>
      <c r="N717" s="103"/>
    </row>
    <row r="718" spans="1:14">
      <c r="A718" s="102"/>
      <c r="I718" s="103"/>
      <c r="J718" s="104"/>
      <c r="K718" s="76"/>
      <c r="L718" s="76"/>
      <c r="M718" s="103"/>
      <c r="N718" s="103"/>
    </row>
    <row r="719" spans="1:14">
      <c r="A719" s="102"/>
      <c r="I719" s="103"/>
      <c r="J719" s="104"/>
      <c r="K719" s="76"/>
      <c r="L719" s="76"/>
      <c r="M719" s="103"/>
      <c r="N719" s="103"/>
    </row>
    <row r="720" spans="1:14">
      <c r="A720" s="102"/>
      <c r="I720" s="103"/>
      <c r="J720" s="104"/>
      <c r="K720" s="76"/>
      <c r="L720" s="76"/>
      <c r="M720" s="103"/>
      <c r="N720" s="103"/>
    </row>
    <row r="721" spans="1:14">
      <c r="A721" s="102"/>
      <c r="I721" s="103"/>
      <c r="J721" s="104"/>
      <c r="K721" s="76"/>
      <c r="L721" s="76"/>
      <c r="M721" s="103"/>
      <c r="N721" s="103"/>
    </row>
    <row r="722" spans="1:14">
      <c r="A722" s="102"/>
      <c r="I722" s="103"/>
      <c r="J722" s="104"/>
      <c r="K722" s="76"/>
      <c r="L722" s="76"/>
      <c r="M722" s="103"/>
      <c r="N722" s="103"/>
    </row>
    <row r="723" spans="1:14">
      <c r="A723" s="102"/>
      <c r="I723" s="103"/>
      <c r="J723" s="104"/>
      <c r="K723" s="76"/>
      <c r="L723" s="76"/>
      <c r="M723" s="103"/>
      <c r="N723" s="103"/>
    </row>
    <row r="724" spans="1:14">
      <c r="A724" s="102"/>
      <c r="I724" s="103"/>
      <c r="J724" s="104"/>
      <c r="K724" s="76"/>
      <c r="L724" s="76"/>
      <c r="M724" s="103"/>
      <c r="N724" s="103"/>
    </row>
    <row r="725" spans="1:14">
      <c r="A725" s="102"/>
      <c r="I725" s="103"/>
      <c r="J725" s="104"/>
      <c r="K725" s="76"/>
      <c r="L725" s="76"/>
      <c r="M725" s="103"/>
      <c r="N725" s="103"/>
    </row>
    <row r="726" spans="1:14">
      <c r="A726" s="102"/>
      <c r="I726" s="103"/>
      <c r="J726" s="104"/>
      <c r="K726" s="76"/>
      <c r="L726" s="76"/>
      <c r="M726" s="103"/>
      <c r="N726" s="103"/>
    </row>
    <row r="727" spans="1:14">
      <c r="A727" s="102"/>
      <c r="I727" s="103"/>
      <c r="J727" s="104"/>
      <c r="K727" s="76"/>
      <c r="L727" s="76"/>
      <c r="M727" s="103"/>
      <c r="N727" s="103"/>
    </row>
    <row r="728" spans="1:14">
      <c r="A728" s="102"/>
      <c r="I728" s="103"/>
      <c r="J728" s="104"/>
      <c r="K728" s="76"/>
      <c r="L728" s="76"/>
      <c r="M728" s="103"/>
      <c r="N728" s="103"/>
    </row>
    <row r="729" spans="1:14">
      <c r="A729" s="102"/>
      <c r="I729" s="103"/>
      <c r="J729" s="104"/>
      <c r="K729" s="76"/>
      <c r="L729" s="76"/>
      <c r="M729" s="103"/>
      <c r="N729" s="103"/>
    </row>
    <row r="730" spans="1:14">
      <c r="A730" s="102"/>
      <c r="I730" s="103"/>
      <c r="J730" s="104"/>
      <c r="K730" s="76"/>
      <c r="L730" s="76"/>
      <c r="M730" s="103"/>
      <c r="N730" s="103"/>
    </row>
    <row r="731" spans="1:14">
      <c r="A731" s="102"/>
      <c r="I731" s="103"/>
      <c r="J731" s="104"/>
      <c r="K731" s="76"/>
      <c r="L731" s="76"/>
      <c r="M731" s="103"/>
      <c r="N731" s="103"/>
    </row>
    <row r="732" spans="1:14">
      <c r="A732" s="102"/>
      <c r="I732" s="103"/>
      <c r="J732" s="104"/>
      <c r="K732" s="76"/>
      <c r="L732" s="76"/>
      <c r="M732" s="103"/>
      <c r="N732" s="103"/>
    </row>
    <row r="733" spans="1:14">
      <c r="A733" s="102"/>
      <c r="I733" s="103"/>
      <c r="J733" s="104"/>
      <c r="K733" s="76"/>
      <c r="L733" s="76"/>
      <c r="M733" s="103"/>
      <c r="N733" s="103"/>
    </row>
    <row r="734" spans="1:14">
      <c r="A734" s="102"/>
      <c r="I734" s="103"/>
      <c r="J734" s="104"/>
      <c r="K734" s="76"/>
      <c r="L734" s="76"/>
      <c r="M734" s="103"/>
      <c r="N734" s="103"/>
    </row>
    <row r="735" spans="1:14">
      <c r="A735" s="102"/>
      <c r="I735" s="103"/>
      <c r="J735" s="104"/>
      <c r="K735" s="76"/>
      <c r="L735" s="76"/>
      <c r="M735" s="103"/>
      <c r="N735" s="103"/>
    </row>
    <row r="736" spans="1:14">
      <c r="A736" s="102"/>
      <c r="I736" s="103"/>
      <c r="J736" s="104"/>
      <c r="K736" s="76"/>
      <c r="L736" s="76"/>
      <c r="M736" s="103"/>
      <c r="N736" s="103"/>
    </row>
    <row r="737" spans="1:14">
      <c r="A737" s="102"/>
      <c r="I737" s="103"/>
      <c r="J737" s="104"/>
      <c r="K737" s="76"/>
      <c r="L737" s="76"/>
      <c r="M737" s="103"/>
      <c r="N737" s="103"/>
    </row>
    <row r="738" spans="1:14">
      <c r="A738" s="102"/>
      <c r="I738" s="103"/>
      <c r="J738" s="104"/>
      <c r="K738" s="76"/>
      <c r="L738" s="76"/>
      <c r="M738" s="103"/>
      <c r="N738" s="103"/>
    </row>
    <row r="739" spans="1:14">
      <c r="A739" s="102"/>
      <c r="I739" s="103"/>
      <c r="J739" s="104"/>
      <c r="K739" s="76"/>
      <c r="L739" s="76"/>
      <c r="M739" s="103"/>
      <c r="N739" s="103"/>
    </row>
    <row r="740" spans="1:14">
      <c r="A740" s="102"/>
      <c r="I740" s="103"/>
      <c r="J740" s="104"/>
      <c r="K740" s="76"/>
      <c r="L740" s="76"/>
      <c r="M740" s="103"/>
      <c r="N740" s="103"/>
    </row>
    <row r="741" spans="1:14">
      <c r="A741" s="102"/>
      <c r="I741" s="103"/>
      <c r="J741" s="104"/>
      <c r="K741" s="76"/>
      <c r="L741" s="76"/>
      <c r="M741" s="103"/>
      <c r="N741" s="103"/>
    </row>
    <row r="742" spans="1:14">
      <c r="A742" s="102"/>
      <c r="I742" s="103"/>
      <c r="J742" s="104"/>
      <c r="K742" s="76"/>
      <c r="L742" s="76"/>
      <c r="M742" s="103"/>
      <c r="N742" s="103"/>
    </row>
    <row r="743" spans="1:14">
      <c r="A743" s="102"/>
      <c r="I743" s="103"/>
      <c r="J743" s="104"/>
      <c r="K743" s="76"/>
      <c r="L743" s="76"/>
      <c r="M743" s="103"/>
      <c r="N743" s="103"/>
    </row>
    <row r="744" spans="1:14">
      <c r="A744" s="102"/>
      <c r="I744" s="103"/>
      <c r="J744" s="104"/>
      <c r="K744" s="76"/>
      <c r="L744" s="76"/>
      <c r="M744" s="103"/>
      <c r="N744" s="103"/>
    </row>
    <row r="745" spans="1:14">
      <c r="A745" s="102"/>
      <c r="I745" s="103"/>
      <c r="J745" s="104"/>
      <c r="K745" s="76"/>
      <c r="L745" s="76"/>
      <c r="M745" s="103"/>
      <c r="N745" s="103"/>
    </row>
    <row r="746" spans="1:14">
      <c r="A746" s="102"/>
      <c r="I746" s="103"/>
      <c r="J746" s="104"/>
      <c r="K746" s="76"/>
      <c r="L746" s="76"/>
      <c r="M746" s="103"/>
      <c r="N746" s="103"/>
    </row>
    <row r="747" spans="1:14">
      <c r="A747" s="102"/>
      <c r="I747" s="103"/>
      <c r="J747" s="104"/>
      <c r="K747" s="76"/>
      <c r="L747" s="76"/>
      <c r="M747" s="103"/>
      <c r="N747" s="103"/>
    </row>
    <row r="748" spans="1:14">
      <c r="A748" s="102"/>
      <c r="I748" s="103"/>
      <c r="J748" s="104"/>
      <c r="K748" s="76"/>
      <c r="L748" s="76"/>
      <c r="M748" s="103"/>
      <c r="N748" s="103"/>
    </row>
    <row r="749" spans="1:14">
      <c r="A749" s="102"/>
      <c r="I749" s="103"/>
      <c r="J749" s="104"/>
      <c r="K749" s="76"/>
      <c r="L749" s="76"/>
      <c r="M749" s="103"/>
      <c r="N749" s="103"/>
    </row>
    <row r="750" spans="1:14">
      <c r="A750" s="102"/>
      <c r="I750" s="103"/>
      <c r="J750" s="104"/>
      <c r="K750" s="76"/>
      <c r="L750" s="76"/>
      <c r="M750" s="103"/>
      <c r="N750" s="103"/>
    </row>
    <row r="751" spans="1:14">
      <c r="A751" s="102"/>
      <c r="I751" s="103"/>
      <c r="J751" s="104"/>
      <c r="K751" s="76"/>
      <c r="L751" s="76"/>
      <c r="M751" s="103"/>
      <c r="N751" s="103"/>
    </row>
    <row r="752" spans="1:14">
      <c r="A752" s="102"/>
      <c r="I752" s="103"/>
      <c r="J752" s="104"/>
      <c r="K752" s="76"/>
      <c r="L752" s="76"/>
      <c r="M752" s="103"/>
      <c r="N752" s="103"/>
    </row>
    <row r="753" spans="1:14">
      <c r="A753" s="102"/>
      <c r="I753" s="103"/>
      <c r="J753" s="104"/>
      <c r="K753" s="76"/>
      <c r="L753" s="76"/>
      <c r="M753" s="103"/>
      <c r="N753" s="103"/>
    </row>
    <row r="754" spans="1:14">
      <c r="A754" s="102"/>
      <c r="I754" s="103"/>
      <c r="J754" s="104"/>
      <c r="K754" s="76"/>
      <c r="L754" s="76"/>
      <c r="M754" s="103"/>
      <c r="N754" s="103"/>
    </row>
    <row r="755" spans="1:14">
      <c r="A755" s="102"/>
      <c r="I755" s="103"/>
      <c r="J755" s="104"/>
      <c r="K755" s="76"/>
      <c r="L755" s="76"/>
      <c r="M755" s="103"/>
      <c r="N755" s="103"/>
    </row>
    <row r="756" spans="1:14">
      <c r="A756" s="102"/>
      <c r="I756" s="103"/>
      <c r="J756" s="104"/>
      <c r="K756" s="76"/>
      <c r="L756" s="76"/>
      <c r="M756" s="103"/>
      <c r="N756" s="103"/>
    </row>
    <row r="757" spans="1:14">
      <c r="A757" s="102"/>
      <c r="I757" s="103"/>
      <c r="J757" s="104"/>
      <c r="K757" s="76"/>
      <c r="L757" s="76"/>
      <c r="M757" s="103"/>
      <c r="N757" s="103"/>
    </row>
    <row r="758" spans="1:14">
      <c r="A758" s="102"/>
      <c r="I758" s="103"/>
      <c r="J758" s="104"/>
      <c r="K758" s="76"/>
      <c r="L758" s="76"/>
      <c r="M758" s="103"/>
      <c r="N758" s="103"/>
    </row>
    <row r="759" spans="1:14">
      <c r="A759" s="102"/>
      <c r="I759" s="103"/>
      <c r="J759" s="104"/>
      <c r="K759" s="76"/>
      <c r="L759" s="76"/>
      <c r="M759" s="103"/>
      <c r="N759" s="103"/>
    </row>
    <row r="760" spans="1:14">
      <c r="A760" s="102"/>
      <c r="I760" s="103"/>
      <c r="J760" s="104"/>
      <c r="K760" s="76"/>
      <c r="L760" s="76"/>
      <c r="M760" s="103"/>
      <c r="N760" s="103"/>
    </row>
    <row r="761" spans="1:14">
      <c r="A761" s="102"/>
      <c r="I761" s="103"/>
      <c r="J761" s="104"/>
      <c r="K761" s="76"/>
      <c r="L761" s="76"/>
      <c r="M761" s="103"/>
      <c r="N761" s="103"/>
    </row>
    <row r="762" spans="1:14">
      <c r="A762" s="102"/>
      <c r="I762" s="103"/>
      <c r="J762" s="104"/>
      <c r="K762" s="76"/>
      <c r="L762" s="76"/>
      <c r="M762" s="103"/>
      <c r="N762" s="103"/>
    </row>
    <row r="763" spans="1:14">
      <c r="A763" s="102"/>
      <c r="I763" s="103"/>
      <c r="J763" s="104"/>
      <c r="K763" s="76"/>
      <c r="L763" s="76"/>
      <c r="M763" s="103"/>
      <c r="N763" s="103"/>
    </row>
    <row r="764" spans="1:14">
      <c r="A764" s="102"/>
      <c r="I764" s="103"/>
      <c r="J764" s="104"/>
      <c r="K764" s="76"/>
      <c r="L764" s="76"/>
      <c r="M764" s="103"/>
      <c r="N764" s="103"/>
    </row>
    <row r="765" spans="1:14">
      <c r="A765" s="102"/>
      <c r="I765" s="103"/>
      <c r="J765" s="104"/>
      <c r="K765" s="76"/>
      <c r="L765" s="76"/>
      <c r="M765" s="103"/>
      <c r="N765" s="103"/>
    </row>
    <row r="766" spans="1:14">
      <c r="A766" s="102"/>
      <c r="I766" s="103"/>
      <c r="J766" s="104"/>
      <c r="K766" s="76"/>
      <c r="L766" s="76"/>
      <c r="M766" s="103"/>
      <c r="N766" s="103"/>
    </row>
    <row r="767" spans="1:14">
      <c r="A767" s="102"/>
      <c r="I767" s="103"/>
      <c r="J767" s="104"/>
      <c r="K767" s="76"/>
      <c r="L767" s="76"/>
      <c r="M767" s="103"/>
      <c r="N767" s="103"/>
    </row>
    <row r="768" spans="1:14">
      <c r="A768" s="102"/>
      <c r="I768" s="103"/>
      <c r="J768" s="104"/>
      <c r="K768" s="76"/>
      <c r="L768" s="76"/>
      <c r="M768" s="103"/>
      <c r="N768" s="103"/>
    </row>
    <row r="769" spans="1:14">
      <c r="A769" s="102"/>
      <c r="I769" s="103"/>
      <c r="J769" s="104"/>
      <c r="K769" s="76"/>
      <c r="L769" s="76"/>
      <c r="M769" s="103"/>
      <c r="N769" s="103"/>
    </row>
    <row r="770" spans="1:14">
      <c r="A770" s="102"/>
      <c r="I770" s="103"/>
      <c r="J770" s="104"/>
      <c r="K770" s="76"/>
      <c r="L770" s="76"/>
      <c r="M770" s="103"/>
      <c r="N770" s="103"/>
    </row>
    <row r="771" spans="1:14">
      <c r="A771" s="102"/>
      <c r="I771" s="103"/>
      <c r="J771" s="104"/>
      <c r="K771" s="76"/>
      <c r="L771" s="76"/>
      <c r="M771" s="103"/>
      <c r="N771" s="103"/>
    </row>
    <row r="772" spans="1:14">
      <c r="A772" s="102"/>
      <c r="I772" s="103"/>
      <c r="J772" s="104"/>
      <c r="K772" s="76"/>
      <c r="L772" s="76"/>
      <c r="M772" s="103"/>
      <c r="N772" s="103"/>
    </row>
    <row r="773" spans="1:14">
      <c r="A773" s="102"/>
      <c r="I773" s="103"/>
      <c r="J773" s="104"/>
      <c r="K773" s="76"/>
      <c r="L773" s="76"/>
      <c r="M773" s="103"/>
      <c r="N773" s="103"/>
    </row>
    <row r="774" spans="1:14">
      <c r="A774" s="102"/>
      <c r="I774" s="103"/>
      <c r="J774" s="104"/>
      <c r="K774" s="76"/>
      <c r="L774" s="76"/>
      <c r="M774" s="103"/>
      <c r="N774" s="103"/>
    </row>
    <row r="775" spans="1:14">
      <c r="A775" s="102"/>
      <c r="I775" s="103"/>
      <c r="J775" s="104"/>
      <c r="K775" s="76"/>
      <c r="L775" s="76"/>
      <c r="M775" s="103"/>
      <c r="N775" s="103"/>
    </row>
    <row r="776" spans="1:14">
      <c r="A776" s="102"/>
      <c r="I776" s="103"/>
      <c r="J776" s="104"/>
      <c r="K776" s="76"/>
      <c r="L776" s="76"/>
      <c r="M776" s="103"/>
      <c r="N776" s="103"/>
    </row>
    <row r="777" spans="1:14">
      <c r="A777" s="102"/>
      <c r="I777" s="103"/>
      <c r="J777" s="104"/>
      <c r="K777" s="76"/>
      <c r="L777" s="76"/>
      <c r="M777" s="103"/>
      <c r="N777" s="103"/>
    </row>
    <row r="778" spans="1:14">
      <c r="A778" s="102"/>
      <c r="I778" s="103"/>
      <c r="J778" s="104"/>
      <c r="K778" s="76"/>
      <c r="L778" s="76"/>
      <c r="M778" s="103"/>
      <c r="N778" s="103"/>
    </row>
    <row r="779" spans="1:14">
      <c r="A779" s="102"/>
      <c r="I779" s="103"/>
      <c r="J779" s="104"/>
      <c r="K779" s="76"/>
      <c r="L779" s="76"/>
      <c r="M779" s="103"/>
      <c r="N779" s="103"/>
    </row>
    <row r="780" spans="1:14">
      <c r="A780" s="102"/>
      <c r="I780" s="103"/>
      <c r="J780" s="104"/>
      <c r="K780" s="76"/>
      <c r="L780" s="76"/>
      <c r="M780" s="103"/>
      <c r="N780" s="103"/>
    </row>
    <row r="781" spans="1:14">
      <c r="A781" s="102"/>
      <c r="I781" s="103"/>
      <c r="J781" s="104"/>
      <c r="K781" s="76"/>
      <c r="L781" s="76"/>
      <c r="M781" s="103"/>
      <c r="N781" s="103"/>
    </row>
    <row r="782" spans="1:14">
      <c r="A782" s="102"/>
      <c r="I782" s="103"/>
      <c r="J782" s="104"/>
      <c r="K782" s="76"/>
      <c r="L782" s="76"/>
      <c r="M782" s="103"/>
      <c r="N782" s="103"/>
    </row>
    <row r="783" spans="1:14">
      <c r="A783" s="102"/>
      <c r="I783" s="103"/>
      <c r="J783" s="104"/>
      <c r="K783" s="76"/>
      <c r="L783" s="76"/>
      <c r="M783" s="103"/>
      <c r="N783" s="103"/>
    </row>
    <row r="784" spans="1:14">
      <c r="A784" s="102"/>
      <c r="I784" s="103"/>
      <c r="J784" s="104"/>
      <c r="K784" s="76"/>
      <c r="L784" s="76"/>
      <c r="M784" s="103"/>
      <c r="N784" s="103"/>
    </row>
    <row r="785" spans="1:14">
      <c r="A785" s="102"/>
      <c r="I785" s="103"/>
      <c r="J785" s="104"/>
      <c r="K785" s="76"/>
      <c r="L785" s="76"/>
      <c r="M785" s="103"/>
      <c r="N785" s="103"/>
    </row>
    <row r="786" spans="1:14">
      <c r="A786" s="102"/>
      <c r="I786" s="103"/>
      <c r="J786" s="104"/>
      <c r="K786" s="76"/>
      <c r="L786" s="76"/>
      <c r="M786" s="103"/>
      <c r="N786" s="103"/>
    </row>
    <row r="787" spans="1:14">
      <c r="A787" s="102"/>
      <c r="I787" s="103"/>
      <c r="J787" s="104"/>
      <c r="K787" s="76"/>
      <c r="L787" s="76"/>
      <c r="M787" s="103"/>
      <c r="N787" s="103"/>
    </row>
    <row r="788" spans="1:14">
      <c r="A788" s="102"/>
      <c r="I788" s="103"/>
      <c r="J788" s="104"/>
      <c r="K788" s="76"/>
      <c r="L788" s="76"/>
      <c r="M788" s="103"/>
      <c r="N788" s="103"/>
    </row>
    <row r="789" spans="1:14">
      <c r="A789" s="102"/>
      <c r="I789" s="103"/>
      <c r="J789" s="104"/>
      <c r="K789" s="76"/>
      <c r="L789" s="76"/>
      <c r="M789" s="103"/>
      <c r="N789" s="103"/>
    </row>
    <row r="790" spans="1:14">
      <c r="A790" s="102"/>
      <c r="I790" s="103"/>
      <c r="J790" s="104"/>
      <c r="K790" s="76"/>
      <c r="L790" s="76"/>
      <c r="M790" s="103"/>
      <c r="N790" s="103"/>
    </row>
    <row r="791" spans="1:14">
      <c r="A791" s="102"/>
      <c r="I791" s="103"/>
      <c r="J791" s="104"/>
      <c r="K791" s="76"/>
      <c r="L791" s="76"/>
      <c r="M791" s="103"/>
      <c r="N791" s="103"/>
    </row>
    <row r="792" spans="1:14">
      <c r="A792" s="102"/>
      <c r="I792" s="103"/>
      <c r="J792" s="104"/>
      <c r="K792" s="76"/>
      <c r="L792" s="76"/>
      <c r="M792" s="103"/>
      <c r="N792" s="103"/>
    </row>
    <row r="793" spans="1:14">
      <c r="A793" s="102"/>
      <c r="I793" s="103"/>
      <c r="J793" s="104"/>
      <c r="K793" s="76"/>
      <c r="L793" s="76"/>
      <c r="M793" s="103"/>
      <c r="N793" s="103"/>
    </row>
    <row r="794" spans="1:14">
      <c r="A794" s="102"/>
      <c r="I794" s="103"/>
      <c r="J794" s="104"/>
      <c r="K794" s="76"/>
      <c r="L794" s="76"/>
      <c r="M794" s="103"/>
      <c r="N794" s="103"/>
    </row>
    <row r="795" spans="1:14">
      <c r="A795" s="102"/>
      <c r="I795" s="103"/>
      <c r="J795" s="104"/>
      <c r="K795" s="76"/>
      <c r="L795" s="76"/>
      <c r="M795" s="103"/>
      <c r="N795" s="103"/>
    </row>
    <row r="796" spans="1:14">
      <c r="A796" s="102"/>
      <c r="I796" s="103"/>
      <c r="J796" s="104"/>
      <c r="K796" s="76"/>
      <c r="L796" s="76"/>
      <c r="M796" s="103"/>
      <c r="N796" s="103"/>
    </row>
    <row r="797" spans="1:14">
      <c r="A797" s="102"/>
      <c r="I797" s="103"/>
      <c r="J797" s="104"/>
      <c r="K797" s="76"/>
      <c r="L797" s="76"/>
      <c r="M797" s="103"/>
      <c r="N797" s="103"/>
    </row>
    <row r="798" spans="1:14">
      <c r="A798" s="102"/>
      <c r="I798" s="103"/>
      <c r="J798" s="104"/>
      <c r="K798" s="76"/>
      <c r="L798" s="76"/>
      <c r="M798" s="103"/>
      <c r="N798" s="103"/>
    </row>
    <row r="799" spans="1:14">
      <c r="A799" s="102"/>
      <c r="I799" s="103"/>
      <c r="J799" s="104"/>
      <c r="K799" s="76"/>
      <c r="L799" s="76"/>
      <c r="M799" s="103"/>
      <c r="N799" s="103"/>
    </row>
    <row r="800" spans="1:14">
      <c r="A800" s="102"/>
      <c r="I800" s="103"/>
      <c r="J800" s="104"/>
      <c r="K800" s="76"/>
      <c r="L800" s="76"/>
      <c r="M800" s="103"/>
      <c r="N800" s="103"/>
    </row>
    <row r="801" spans="1:14">
      <c r="A801" s="102"/>
      <c r="I801" s="103"/>
      <c r="J801" s="104"/>
      <c r="K801" s="76"/>
      <c r="L801" s="76"/>
      <c r="M801" s="103"/>
      <c r="N801" s="103"/>
    </row>
    <row r="802" spans="1:14">
      <c r="A802" s="102"/>
      <c r="I802" s="103"/>
      <c r="J802" s="104"/>
      <c r="K802" s="76"/>
      <c r="L802" s="76"/>
      <c r="M802" s="103"/>
      <c r="N802" s="103"/>
    </row>
    <row r="803" spans="1:14">
      <c r="A803" s="102"/>
      <c r="I803" s="103"/>
      <c r="J803" s="104"/>
      <c r="K803" s="76"/>
      <c r="L803" s="76"/>
      <c r="M803" s="103"/>
      <c r="N803" s="103"/>
    </row>
    <row r="804" spans="1:14">
      <c r="A804" s="102"/>
      <c r="I804" s="103"/>
      <c r="J804" s="104"/>
      <c r="K804" s="76"/>
      <c r="L804" s="76"/>
      <c r="M804" s="103"/>
      <c r="N804" s="103"/>
    </row>
    <row r="805" spans="1:14">
      <c r="A805" s="102"/>
      <c r="I805" s="103"/>
      <c r="J805" s="104"/>
      <c r="K805" s="76"/>
      <c r="L805" s="76"/>
      <c r="M805" s="103"/>
      <c r="N805" s="103"/>
    </row>
    <row r="806" spans="1:14">
      <c r="A806" s="102"/>
      <c r="I806" s="103"/>
      <c r="J806" s="104"/>
      <c r="K806" s="76"/>
      <c r="L806" s="76"/>
      <c r="M806" s="103"/>
      <c r="N806" s="103"/>
    </row>
    <row r="807" spans="1:14">
      <c r="A807" s="102"/>
      <c r="I807" s="103"/>
      <c r="J807" s="104"/>
      <c r="K807" s="76"/>
      <c r="L807" s="76"/>
      <c r="M807" s="103"/>
      <c r="N807" s="103"/>
    </row>
    <row r="808" spans="1:14">
      <c r="A808" s="102"/>
      <c r="I808" s="103"/>
      <c r="J808" s="104"/>
      <c r="K808" s="76"/>
      <c r="L808" s="76"/>
      <c r="M808" s="103"/>
      <c r="N808" s="103"/>
    </row>
    <row r="809" spans="1:14">
      <c r="A809" s="102"/>
      <c r="I809" s="103"/>
      <c r="J809" s="104"/>
      <c r="K809" s="76"/>
      <c r="L809" s="76"/>
      <c r="M809" s="103"/>
      <c r="N809" s="103"/>
    </row>
    <row r="810" spans="1:14">
      <c r="A810" s="102"/>
      <c r="I810" s="103"/>
      <c r="J810" s="104"/>
      <c r="K810" s="76"/>
      <c r="L810" s="76"/>
      <c r="M810" s="103"/>
      <c r="N810" s="103"/>
    </row>
    <row r="811" spans="1:14">
      <c r="A811" s="102"/>
      <c r="I811" s="103"/>
      <c r="J811" s="104"/>
      <c r="K811" s="76"/>
      <c r="L811" s="76"/>
      <c r="M811" s="103"/>
      <c r="N811" s="103"/>
    </row>
    <row r="812" spans="1:14">
      <c r="A812" s="102"/>
      <c r="I812" s="103"/>
      <c r="J812" s="104"/>
      <c r="K812" s="76"/>
      <c r="L812" s="76"/>
      <c r="M812" s="103"/>
      <c r="N812" s="103"/>
    </row>
    <row r="813" spans="1:14">
      <c r="A813" s="102"/>
      <c r="I813" s="103"/>
      <c r="J813" s="104"/>
      <c r="K813" s="76"/>
      <c r="L813" s="76"/>
      <c r="M813" s="103"/>
      <c r="N813" s="103"/>
    </row>
    <row r="814" spans="1:14">
      <c r="A814" s="102"/>
      <c r="I814" s="103"/>
      <c r="J814" s="104"/>
      <c r="K814" s="76"/>
      <c r="L814" s="76"/>
      <c r="M814" s="103"/>
      <c r="N814" s="103"/>
    </row>
    <row r="815" spans="1:14">
      <c r="A815" s="102"/>
      <c r="I815" s="103"/>
      <c r="J815" s="104"/>
      <c r="K815" s="76"/>
      <c r="L815" s="76"/>
      <c r="M815" s="103"/>
      <c r="N815" s="103"/>
    </row>
    <row r="816" spans="1:14">
      <c r="A816" s="102"/>
      <c r="I816" s="103"/>
      <c r="J816" s="104"/>
      <c r="K816" s="76"/>
      <c r="L816" s="76"/>
      <c r="M816" s="103"/>
      <c r="N816" s="103"/>
    </row>
    <row r="817" spans="1:14">
      <c r="A817" s="102"/>
      <c r="I817" s="103"/>
      <c r="J817" s="104"/>
      <c r="K817" s="76"/>
      <c r="L817" s="76"/>
      <c r="M817" s="103"/>
      <c r="N817" s="103"/>
    </row>
    <row r="818" spans="1:14">
      <c r="A818" s="102"/>
      <c r="I818" s="103"/>
      <c r="J818" s="104"/>
      <c r="K818" s="76"/>
      <c r="L818" s="76"/>
      <c r="M818" s="103"/>
      <c r="N818" s="103"/>
    </row>
    <row r="819" spans="1:14">
      <c r="A819" s="102"/>
      <c r="I819" s="103"/>
      <c r="J819" s="104"/>
      <c r="K819" s="76"/>
      <c r="L819" s="76"/>
      <c r="M819" s="103"/>
      <c r="N819" s="103"/>
    </row>
    <row r="820" spans="1:14">
      <c r="A820" s="102"/>
      <c r="I820" s="103"/>
      <c r="J820" s="104"/>
      <c r="K820" s="76"/>
      <c r="L820" s="76"/>
      <c r="M820" s="103"/>
      <c r="N820" s="103"/>
    </row>
    <row r="821" spans="1:14">
      <c r="A821" s="102"/>
      <c r="I821" s="103"/>
      <c r="J821" s="104"/>
      <c r="K821" s="76"/>
      <c r="L821" s="76"/>
      <c r="M821" s="103"/>
      <c r="N821" s="103"/>
    </row>
    <row r="822" spans="1:14">
      <c r="A822" s="102"/>
      <c r="I822" s="103"/>
      <c r="J822" s="104"/>
      <c r="K822" s="76"/>
      <c r="L822" s="76"/>
      <c r="M822" s="103"/>
      <c r="N822" s="103"/>
    </row>
    <row r="823" spans="1:14">
      <c r="A823" s="102"/>
      <c r="I823" s="103"/>
      <c r="J823" s="104"/>
      <c r="K823" s="76"/>
      <c r="L823" s="76"/>
      <c r="M823" s="103"/>
      <c r="N823" s="103"/>
    </row>
    <row r="824" spans="1:14">
      <c r="A824" s="102"/>
      <c r="I824" s="103"/>
      <c r="J824" s="104"/>
      <c r="K824" s="76"/>
      <c r="L824" s="76"/>
      <c r="M824" s="103"/>
      <c r="N824" s="103"/>
    </row>
    <row r="825" spans="1:14">
      <c r="A825" s="102"/>
      <c r="I825" s="103"/>
      <c r="J825" s="104"/>
      <c r="K825" s="76"/>
      <c r="L825" s="76"/>
      <c r="M825" s="103"/>
      <c r="N825" s="103"/>
    </row>
    <row r="826" spans="1:14">
      <c r="A826" s="102"/>
      <c r="I826" s="103"/>
      <c r="J826" s="104"/>
      <c r="K826" s="76"/>
      <c r="L826" s="76"/>
      <c r="M826" s="103"/>
      <c r="N826" s="103"/>
    </row>
    <row r="827" spans="1:14">
      <c r="A827" s="102"/>
      <c r="I827" s="103"/>
      <c r="J827" s="104"/>
      <c r="K827" s="76"/>
      <c r="L827" s="76"/>
      <c r="M827" s="103"/>
      <c r="N827" s="103"/>
    </row>
    <row r="828" spans="1:14">
      <c r="A828" s="102"/>
      <c r="I828" s="103"/>
      <c r="J828" s="104"/>
      <c r="K828" s="76"/>
      <c r="L828" s="76"/>
      <c r="M828" s="103"/>
      <c r="N828" s="103"/>
    </row>
    <row r="829" spans="1:14">
      <c r="A829" s="102"/>
      <c r="I829" s="103"/>
      <c r="J829" s="104"/>
      <c r="K829" s="76"/>
      <c r="L829" s="76"/>
      <c r="M829" s="103"/>
      <c r="N829" s="103"/>
    </row>
    <row r="830" spans="1:14">
      <c r="A830" s="102"/>
      <c r="I830" s="103"/>
      <c r="J830" s="104"/>
      <c r="K830" s="76"/>
      <c r="L830" s="76"/>
      <c r="M830" s="103"/>
      <c r="N830" s="103"/>
    </row>
    <row r="831" spans="1:14">
      <c r="A831" s="102"/>
      <c r="I831" s="103"/>
      <c r="J831" s="104"/>
      <c r="K831" s="76"/>
      <c r="L831" s="76"/>
      <c r="M831" s="103"/>
      <c r="N831" s="103"/>
    </row>
    <row r="832" spans="1:14">
      <c r="A832" s="102"/>
      <c r="I832" s="103"/>
      <c r="J832" s="104"/>
      <c r="K832" s="76"/>
      <c r="L832" s="76"/>
      <c r="M832" s="103"/>
      <c r="N832" s="103"/>
    </row>
    <row r="833" spans="1:14">
      <c r="A833" s="102"/>
      <c r="I833" s="103"/>
      <c r="J833" s="104"/>
      <c r="K833" s="76"/>
      <c r="L833" s="76"/>
      <c r="M833" s="103"/>
      <c r="N833" s="103"/>
    </row>
    <row r="834" spans="1:14">
      <c r="A834" s="102"/>
      <c r="I834" s="103"/>
      <c r="J834" s="104"/>
      <c r="K834" s="76"/>
      <c r="L834" s="76"/>
      <c r="M834" s="103"/>
      <c r="N834" s="103"/>
    </row>
    <row r="835" spans="1:14">
      <c r="A835" s="102"/>
      <c r="I835" s="103"/>
      <c r="J835" s="104"/>
      <c r="K835" s="76"/>
      <c r="L835" s="76"/>
      <c r="M835" s="103"/>
      <c r="N835" s="103"/>
    </row>
    <row r="836" spans="1:14">
      <c r="A836" s="102"/>
      <c r="I836" s="103"/>
      <c r="J836" s="104"/>
      <c r="K836" s="76"/>
      <c r="L836" s="76"/>
      <c r="M836" s="103"/>
      <c r="N836" s="103"/>
    </row>
    <row r="837" spans="1:14">
      <c r="A837" s="102"/>
      <c r="I837" s="103"/>
      <c r="J837" s="104"/>
      <c r="K837" s="76"/>
      <c r="L837" s="76"/>
      <c r="M837" s="103"/>
      <c r="N837" s="103"/>
    </row>
    <row r="838" spans="1:14">
      <c r="A838" s="102"/>
      <c r="I838" s="103"/>
      <c r="J838" s="104"/>
      <c r="K838" s="76"/>
      <c r="L838" s="76"/>
      <c r="M838" s="103"/>
      <c r="N838" s="103"/>
    </row>
    <row r="839" spans="1:14">
      <c r="A839" s="102"/>
      <c r="I839" s="103"/>
      <c r="J839" s="104"/>
      <c r="K839" s="76"/>
      <c r="L839" s="76"/>
      <c r="M839" s="103"/>
      <c r="N839" s="103"/>
    </row>
    <row r="840" spans="1:14">
      <c r="A840" s="102"/>
      <c r="I840" s="103"/>
      <c r="J840" s="104"/>
      <c r="K840" s="76"/>
      <c r="L840" s="76"/>
      <c r="M840" s="103"/>
      <c r="N840" s="103"/>
    </row>
    <row r="841" spans="1:14">
      <c r="A841" s="102"/>
      <c r="I841" s="103"/>
      <c r="J841" s="104"/>
      <c r="K841" s="76"/>
      <c r="L841" s="76"/>
      <c r="M841" s="103"/>
      <c r="N841" s="103"/>
    </row>
    <row r="842" spans="1:14">
      <c r="A842" s="102"/>
      <c r="I842" s="103"/>
      <c r="J842" s="104"/>
      <c r="K842" s="76"/>
      <c r="L842" s="76"/>
      <c r="M842" s="103"/>
      <c r="N842" s="103"/>
    </row>
    <row r="843" spans="1:14">
      <c r="A843" s="102"/>
      <c r="I843" s="103"/>
      <c r="J843" s="104"/>
      <c r="K843" s="76"/>
      <c r="L843" s="76"/>
      <c r="M843" s="103"/>
      <c r="N843" s="103"/>
    </row>
    <row r="844" spans="1:14">
      <c r="A844" s="102"/>
      <c r="I844" s="103"/>
      <c r="J844" s="104"/>
      <c r="K844" s="76"/>
      <c r="L844" s="76"/>
      <c r="M844" s="103"/>
      <c r="N844" s="103"/>
    </row>
    <row r="845" spans="1:14">
      <c r="A845" s="102"/>
      <c r="I845" s="103"/>
      <c r="J845" s="104"/>
      <c r="K845" s="76"/>
      <c r="L845" s="76"/>
      <c r="M845" s="103"/>
      <c r="N845" s="103"/>
    </row>
    <row r="846" spans="1:14">
      <c r="A846" s="102"/>
      <c r="I846" s="103"/>
      <c r="J846" s="104"/>
      <c r="K846" s="76"/>
      <c r="L846" s="76"/>
      <c r="M846" s="103"/>
      <c r="N846" s="103"/>
    </row>
    <row r="847" spans="1:14">
      <c r="A847" s="102"/>
      <c r="I847" s="103"/>
      <c r="J847" s="104"/>
      <c r="K847" s="76"/>
      <c r="L847" s="76"/>
      <c r="M847" s="103"/>
      <c r="N847" s="103"/>
    </row>
    <row r="848" spans="1:14">
      <c r="A848" s="102"/>
      <c r="I848" s="103"/>
      <c r="J848" s="104"/>
      <c r="K848" s="76"/>
      <c r="L848" s="76"/>
      <c r="M848" s="103"/>
      <c r="N848" s="103"/>
    </row>
    <row r="849" spans="1:14">
      <c r="A849" s="102"/>
      <c r="I849" s="103"/>
      <c r="J849" s="104"/>
      <c r="K849" s="76"/>
      <c r="L849" s="76"/>
      <c r="M849" s="103"/>
      <c r="N849" s="103"/>
    </row>
    <row r="850" spans="1:14">
      <c r="A850" s="102"/>
      <c r="I850" s="103"/>
      <c r="J850" s="104"/>
      <c r="K850" s="76"/>
      <c r="L850" s="76"/>
      <c r="M850" s="103"/>
      <c r="N850" s="103"/>
    </row>
    <row r="851" spans="1:14">
      <c r="A851" s="102"/>
      <c r="I851" s="103"/>
      <c r="J851" s="104"/>
      <c r="K851" s="76"/>
      <c r="L851" s="76"/>
      <c r="M851" s="103"/>
      <c r="N851" s="103"/>
    </row>
    <row r="852" spans="1:14">
      <c r="A852" s="102"/>
      <c r="I852" s="103"/>
      <c r="J852" s="104"/>
      <c r="K852" s="76"/>
      <c r="L852" s="76"/>
      <c r="M852" s="103"/>
      <c r="N852" s="103"/>
    </row>
    <row r="853" spans="1:14">
      <c r="A853" s="102"/>
      <c r="I853" s="103"/>
      <c r="J853" s="104"/>
      <c r="K853" s="76"/>
      <c r="L853" s="76"/>
      <c r="M853" s="103"/>
      <c r="N853" s="103"/>
    </row>
    <row r="854" spans="1:14">
      <c r="A854" s="102"/>
      <c r="I854" s="103"/>
      <c r="J854" s="104"/>
      <c r="K854" s="76"/>
      <c r="L854" s="76"/>
      <c r="M854" s="103"/>
      <c r="N854" s="103"/>
    </row>
    <row r="855" spans="1:14">
      <c r="A855" s="102"/>
      <c r="I855" s="103"/>
      <c r="J855" s="104"/>
      <c r="K855" s="76"/>
      <c r="L855" s="76"/>
      <c r="M855" s="103"/>
      <c r="N855" s="103"/>
    </row>
    <row r="856" spans="1:14">
      <c r="A856" s="102"/>
      <c r="I856" s="103"/>
      <c r="J856" s="104"/>
      <c r="K856" s="76"/>
      <c r="L856" s="76"/>
      <c r="M856" s="103"/>
      <c r="N856" s="103"/>
    </row>
    <row r="857" spans="1:14">
      <c r="A857" s="102"/>
      <c r="I857" s="103"/>
      <c r="J857" s="104"/>
      <c r="K857" s="76"/>
      <c r="L857" s="76"/>
      <c r="M857" s="103"/>
      <c r="N857" s="103"/>
    </row>
    <row r="858" spans="1:14">
      <c r="A858" s="102"/>
      <c r="I858" s="103"/>
      <c r="J858" s="104"/>
      <c r="K858" s="76"/>
      <c r="L858" s="76"/>
      <c r="M858" s="103"/>
      <c r="N858" s="103"/>
    </row>
    <row r="859" spans="1:14">
      <c r="A859" s="102"/>
      <c r="I859" s="103"/>
      <c r="J859" s="104"/>
      <c r="K859" s="76"/>
      <c r="L859" s="76"/>
      <c r="M859" s="103"/>
      <c r="N859" s="103"/>
    </row>
    <row r="860" spans="1:14">
      <c r="A860" s="102"/>
      <c r="I860" s="103"/>
      <c r="J860" s="104"/>
      <c r="K860" s="76"/>
      <c r="L860" s="76"/>
      <c r="M860" s="103"/>
      <c r="N860" s="103"/>
    </row>
    <row r="861" spans="1:14">
      <c r="A861" s="102"/>
      <c r="I861" s="103"/>
      <c r="J861" s="104"/>
      <c r="K861" s="76"/>
      <c r="L861" s="76"/>
      <c r="M861" s="103"/>
      <c r="N861" s="103"/>
    </row>
    <row r="862" spans="1:14">
      <c r="A862" s="102"/>
      <c r="I862" s="103"/>
      <c r="J862" s="104"/>
      <c r="K862" s="76"/>
      <c r="L862" s="76"/>
      <c r="M862" s="103"/>
      <c r="N862" s="103"/>
    </row>
    <row r="863" spans="1:14">
      <c r="A863" s="102"/>
      <c r="I863" s="103"/>
      <c r="J863" s="104"/>
      <c r="K863" s="76"/>
      <c r="L863" s="76"/>
      <c r="M863" s="103"/>
      <c r="N863" s="103"/>
    </row>
    <row r="864" spans="1:14">
      <c r="A864" s="102"/>
      <c r="I864" s="103"/>
      <c r="J864" s="104"/>
      <c r="K864" s="76"/>
      <c r="L864" s="76"/>
      <c r="M864" s="103"/>
      <c r="N864" s="103"/>
    </row>
    <row r="865" spans="1:14">
      <c r="A865" s="102"/>
      <c r="I865" s="103"/>
      <c r="J865" s="104"/>
      <c r="K865" s="76"/>
      <c r="L865" s="76"/>
      <c r="M865" s="103"/>
      <c r="N865" s="103"/>
    </row>
    <row r="866" spans="1:14">
      <c r="A866" s="102"/>
      <c r="I866" s="103"/>
      <c r="J866" s="104"/>
      <c r="K866" s="76"/>
      <c r="L866" s="76"/>
      <c r="M866" s="103"/>
      <c r="N866" s="103"/>
    </row>
    <row r="867" spans="1:14">
      <c r="A867" s="102"/>
      <c r="I867" s="103"/>
      <c r="J867" s="104"/>
      <c r="K867" s="76"/>
      <c r="L867" s="76"/>
      <c r="M867" s="103"/>
      <c r="N867" s="103"/>
    </row>
    <row r="868" spans="1:14">
      <c r="A868" s="102"/>
      <c r="I868" s="103"/>
      <c r="J868" s="104"/>
      <c r="K868" s="76"/>
      <c r="L868" s="76"/>
      <c r="M868" s="103"/>
      <c r="N868" s="103"/>
    </row>
    <row r="869" spans="1:14">
      <c r="A869" s="102"/>
      <c r="I869" s="103"/>
      <c r="J869" s="104"/>
      <c r="K869" s="76"/>
      <c r="L869" s="76"/>
      <c r="M869" s="103"/>
      <c r="N869" s="103"/>
    </row>
    <row r="870" spans="1:14">
      <c r="A870" s="102"/>
      <c r="I870" s="103"/>
      <c r="J870" s="104"/>
      <c r="K870" s="76"/>
      <c r="L870" s="76"/>
      <c r="M870" s="103"/>
      <c r="N870" s="103"/>
    </row>
    <row r="871" spans="1:14">
      <c r="A871" s="102"/>
      <c r="I871" s="103"/>
      <c r="J871" s="104"/>
      <c r="K871" s="76"/>
      <c r="L871" s="76"/>
      <c r="M871" s="103"/>
      <c r="N871" s="103"/>
    </row>
    <row r="872" spans="1:14">
      <c r="A872" s="102"/>
      <c r="I872" s="103"/>
      <c r="J872" s="104"/>
      <c r="K872" s="76"/>
      <c r="L872" s="76"/>
      <c r="M872" s="103"/>
      <c r="N872" s="103"/>
    </row>
    <row r="873" spans="1:14">
      <c r="A873" s="102"/>
      <c r="I873" s="103"/>
      <c r="J873" s="104"/>
      <c r="K873" s="76"/>
      <c r="L873" s="76"/>
      <c r="M873" s="103"/>
      <c r="N873" s="103"/>
    </row>
    <row r="874" spans="1:14">
      <c r="A874" s="102"/>
      <c r="I874" s="103"/>
      <c r="J874" s="104"/>
      <c r="K874" s="76"/>
      <c r="L874" s="76"/>
      <c r="M874" s="103"/>
      <c r="N874" s="103"/>
    </row>
    <row r="875" spans="1:14">
      <c r="A875" s="102"/>
      <c r="I875" s="103"/>
      <c r="J875" s="104"/>
      <c r="K875" s="76"/>
      <c r="L875" s="76"/>
      <c r="M875" s="103"/>
      <c r="N875" s="103"/>
    </row>
    <row r="876" spans="1:14">
      <c r="A876" s="102"/>
      <c r="I876" s="103"/>
      <c r="J876" s="104"/>
      <c r="K876" s="76"/>
      <c r="L876" s="76"/>
      <c r="M876" s="103"/>
      <c r="N876" s="103"/>
    </row>
    <row r="877" spans="1:14">
      <c r="A877" s="102"/>
      <c r="I877" s="103"/>
      <c r="J877" s="104"/>
      <c r="K877" s="76"/>
      <c r="L877" s="76"/>
      <c r="M877" s="103"/>
      <c r="N877" s="103"/>
    </row>
    <row r="878" spans="1:14">
      <c r="A878" s="102"/>
      <c r="I878" s="103"/>
      <c r="J878" s="104"/>
      <c r="K878" s="76"/>
      <c r="L878" s="76"/>
      <c r="M878" s="103"/>
      <c r="N878" s="103"/>
    </row>
    <row r="879" spans="1:14">
      <c r="A879" s="102"/>
      <c r="I879" s="103"/>
      <c r="J879" s="104"/>
      <c r="K879" s="76"/>
      <c r="L879" s="76"/>
      <c r="M879" s="103"/>
      <c r="N879" s="103"/>
    </row>
    <row r="880" spans="1:14">
      <c r="A880" s="102"/>
      <c r="I880" s="103"/>
      <c r="J880" s="104"/>
      <c r="K880" s="76"/>
      <c r="L880" s="76"/>
      <c r="M880" s="103"/>
      <c r="N880" s="103"/>
    </row>
    <row r="881" spans="1:14">
      <c r="A881" s="102"/>
      <c r="I881" s="103"/>
      <c r="J881" s="104"/>
      <c r="K881" s="76"/>
      <c r="L881" s="76"/>
      <c r="M881" s="103"/>
      <c r="N881" s="103"/>
    </row>
    <row r="882" spans="1:14">
      <c r="A882" s="102"/>
      <c r="I882" s="103"/>
      <c r="J882" s="104"/>
      <c r="K882" s="76"/>
      <c r="L882" s="76"/>
      <c r="M882" s="103"/>
      <c r="N882" s="103"/>
    </row>
    <row r="883" spans="1:14">
      <c r="A883" s="102"/>
      <c r="I883" s="103"/>
      <c r="J883" s="104"/>
      <c r="K883" s="76"/>
      <c r="L883" s="76"/>
      <c r="M883" s="103"/>
      <c r="N883" s="103"/>
    </row>
    <row r="884" spans="1:14">
      <c r="A884" s="102"/>
      <c r="I884" s="103"/>
      <c r="J884" s="104"/>
      <c r="K884" s="76"/>
      <c r="L884" s="76"/>
      <c r="M884" s="103"/>
      <c r="N884" s="103"/>
    </row>
    <row r="885" spans="1:14">
      <c r="A885" s="102"/>
      <c r="I885" s="103"/>
      <c r="J885" s="104"/>
      <c r="K885" s="76"/>
      <c r="L885" s="76"/>
      <c r="M885" s="103"/>
      <c r="N885" s="103"/>
    </row>
    <row r="886" spans="1:14">
      <c r="A886" s="102"/>
      <c r="I886" s="103"/>
      <c r="J886" s="104"/>
      <c r="K886" s="76"/>
      <c r="L886" s="76"/>
      <c r="M886" s="103"/>
      <c r="N886" s="103"/>
    </row>
    <row r="887" spans="1:14">
      <c r="A887" s="102"/>
      <c r="I887" s="103"/>
      <c r="J887" s="104"/>
      <c r="K887" s="76"/>
      <c r="L887" s="76"/>
      <c r="M887" s="103"/>
      <c r="N887" s="103"/>
    </row>
    <row r="888" spans="1:14">
      <c r="A888" s="102"/>
      <c r="I888" s="103"/>
      <c r="J888" s="104"/>
      <c r="K888" s="76"/>
      <c r="L888" s="76"/>
      <c r="M888" s="103"/>
      <c r="N888" s="103"/>
    </row>
    <row r="889" spans="1:14">
      <c r="A889" s="102"/>
      <c r="I889" s="103"/>
      <c r="J889" s="104"/>
      <c r="K889" s="76"/>
      <c r="L889" s="76"/>
      <c r="M889" s="103"/>
      <c r="N889" s="103"/>
    </row>
    <row r="890" spans="1:14">
      <c r="A890" s="102"/>
      <c r="I890" s="103"/>
      <c r="J890" s="104"/>
      <c r="K890" s="76"/>
      <c r="L890" s="76"/>
      <c r="M890" s="103"/>
      <c r="N890" s="103"/>
    </row>
    <row r="891" spans="1:14">
      <c r="A891" s="102"/>
      <c r="I891" s="103"/>
      <c r="J891" s="104"/>
      <c r="K891" s="76"/>
      <c r="L891" s="76"/>
      <c r="M891" s="103"/>
      <c r="N891" s="103"/>
    </row>
    <row r="892" spans="1:14">
      <c r="A892" s="102"/>
      <c r="I892" s="103"/>
      <c r="J892" s="104"/>
      <c r="K892" s="76"/>
      <c r="L892" s="76"/>
      <c r="M892" s="103"/>
      <c r="N892" s="103"/>
    </row>
    <row r="893" spans="1:14">
      <c r="A893" s="102"/>
      <c r="I893" s="103"/>
      <c r="J893" s="104"/>
      <c r="K893" s="76"/>
      <c r="L893" s="76"/>
      <c r="M893" s="103"/>
      <c r="N893" s="103"/>
    </row>
    <row r="894" spans="1:14">
      <c r="A894" s="102"/>
      <c r="I894" s="103"/>
      <c r="J894" s="104"/>
      <c r="K894" s="76"/>
      <c r="L894" s="76"/>
      <c r="M894" s="103"/>
      <c r="N894" s="103"/>
    </row>
    <row r="895" spans="1:14">
      <c r="A895" s="102"/>
      <c r="I895" s="103"/>
      <c r="J895" s="104"/>
      <c r="K895" s="76"/>
      <c r="L895" s="76"/>
      <c r="M895" s="103"/>
      <c r="N895" s="103"/>
    </row>
    <row r="896" spans="1:14">
      <c r="A896" s="102"/>
      <c r="I896" s="103"/>
      <c r="J896" s="104"/>
      <c r="K896" s="76"/>
      <c r="L896" s="76"/>
      <c r="M896" s="103"/>
      <c r="N896" s="103"/>
    </row>
    <row r="897" spans="1:14">
      <c r="A897" s="102"/>
      <c r="I897" s="103"/>
      <c r="J897" s="104"/>
      <c r="K897" s="76"/>
      <c r="L897" s="76"/>
      <c r="M897" s="103"/>
      <c r="N897" s="103"/>
    </row>
    <row r="898" spans="1:14">
      <c r="A898" s="102"/>
      <c r="I898" s="103"/>
      <c r="J898" s="104"/>
      <c r="K898" s="76"/>
      <c r="L898" s="76"/>
      <c r="M898" s="103"/>
      <c r="N898" s="103"/>
    </row>
    <row r="899" spans="1:14">
      <c r="A899" s="102"/>
      <c r="I899" s="103"/>
      <c r="J899" s="104"/>
      <c r="K899" s="76"/>
      <c r="L899" s="76"/>
      <c r="M899" s="103"/>
      <c r="N899" s="103"/>
    </row>
    <row r="900" spans="1:14">
      <c r="A900" s="102"/>
      <c r="I900" s="103"/>
      <c r="J900" s="104"/>
      <c r="K900" s="76"/>
      <c r="L900" s="76"/>
      <c r="M900" s="103"/>
      <c r="N900" s="103"/>
    </row>
    <row r="901" spans="1:14">
      <c r="A901" s="102"/>
      <c r="I901" s="103"/>
      <c r="J901" s="104"/>
      <c r="K901" s="76"/>
      <c r="L901" s="76"/>
      <c r="M901" s="103"/>
      <c r="N901" s="103"/>
    </row>
    <row r="902" spans="1:14">
      <c r="A902" s="102"/>
      <c r="I902" s="103"/>
      <c r="J902" s="104"/>
      <c r="K902" s="76"/>
      <c r="L902" s="76"/>
      <c r="M902" s="103"/>
      <c r="N902" s="103"/>
    </row>
    <row r="903" spans="1:14">
      <c r="A903" s="102"/>
      <c r="I903" s="103"/>
      <c r="J903" s="104"/>
      <c r="K903" s="76"/>
      <c r="L903" s="76"/>
      <c r="M903" s="103"/>
      <c r="N903" s="103"/>
    </row>
    <row r="904" spans="1:14">
      <c r="A904" s="102"/>
      <c r="I904" s="103"/>
      <c r="J904" s="104"/>
      <c r="K904" s="76"/>
      <c r="L904" s="76"/>
      <c r="M904" s="103"/>
      <c r="N904" s="103"/>
    </row>
    <row r="905" spans="1:14">
      <c r="A905" s="102"/>
      <c r="I905" s="103"/>
      <c r="J905" s="104"/>
      <c r="K905" s="76"/>
      <c r="L905" s="76"/>
      <c r="M905" s="103"/>
      <c r="N905" s="103"/>
    </row>
    <row r="906" spans="1:14">
      <c r="A906" s="102"/>
      <c r="I906" s="103"/>
      <c r="J906" s="104"/>
      <c r="K906" s="76"/>
      <c r="L906" s="76"/>
      <c r="M906" s="103"/>
      <c r="N906" s="103"/>
    </row>
    <row r="907" spans="1:14">
      <c r="A907" s="102"/>
      <c r="I907" s="103"/>
      <c r="J907" s="104"/>
      <c r="K907" s="76"/>
      <c r="L907" s="76"/>
      <c r="M907" s="103"/>
      <c r="N907" s="103"/>
    </row>
    <row r="908" spans="1:14">
      <c r="A908" s="102"/>
      <c r="I908" s="103"/>
      <c r="J908" s="104"/>
      <c r="K908" s="76"/>
      <c r="L908" s="76"/>
      <c r="M908" s="103"/>
      <c r="N908" s="103"/>
    </row>
    <row r="909" spans="1:14">
      <c r="A909" s="102"/>
      <c r="I909" s="103"/>
      <c r="J909" s="104"/>
      <c r="K909" s="76"/>
      <c r="L909" s="76"/>
      <c r="M909" s="103"/>
      <c r="N909" s="103"/>
    </row>
    <row r="910" spans="1:14">
      <c r="A910" s="102"/>
      <c r="I910" s="103"/>
      <c r="J910" s="104"/>
      <c r="K910" s="76"/>
      <c r="L910" s="76"/>
      <c r="M910" s="103"/>
      <c r="N910" s="103"/>
    </row>
    <row r="911" spans="1:14">
      <c r="A911" s="102"/>
      <c r="I911" s="103"/>
      <c r="J911" s="104"/>
      <c r="K911" s="76"/>
      <c r="L911" s="76"/>
      <c r="M911" s="103"/>
      <c r="N911" s="103"/>
    </row>
    <row r="912" spans="1:14">
      <c r="A912" s="102"/>
      <c r="I912" s="103"/>
      <c r="J912" s="104"/>
      <c r="K912" s="76"/>
      <c r="L912" s="76"/>
      <c r="M912" s="103"/>
      <c r="N912" s="103"/>
    </row>
    <row r="913" spans="1:14">
      <c r="A913" s="102"/>
      <c r="I913" s="103"/>
      <c r="J913" s="104"/>
      <c r="K913" s="76"/>
      <c r="L913" s="76"/>
      <c r="M913" s="103"/>
      <c r="N913" s="103"/>
    </row>
    <row r="914" spans="1:14">
      <c r="A914" s="102"/>
      <c r="I914" s="103"/>
      <c r="J914" s="104"/>
      <c r="K914" s="76"/>
      <c r="L914" s="76"/>
      <c r="M914" s="103"/>
      <c r="N914" s="103"/>
    </row>
    <row r="915" spans="1:14">
      <c r="A915" s="102"/>
      <c r="I915" s="103"/>
      <c r="J915" s="104"/>
      <c r="K915" s="76"/>
      <c r="L915" s="76"/>
      <c r="M915" s="103"/>
      <c r="N915" s="103"/>
    </row>
    <row r="916" spans="1:14">
      <c r="A916" s="102"/>
      <c r="I916" s="103"/>
      <c r="J916" s="104"/>
      <c r="K916" s="76"/>
      <c r="L916" s="76"/>
      <c r="M916" s="103"/>
      <c r="N916" s="103"/>
    </row>
    <row r="917" spans="1:14">
      <c r="A917" s="102"/>
      <c r="I917" s="103"/>
      <c r="J917" s="104"/>
      <c r="K917" s="76"/>
      <c r="L917" s="76"/>
      <c r="M917" s="103"/>
      <c r="N917" s="103"/>
    </row>
    <row r="918" spans="1:14">
      <c r="A918" s="102"/>
      <c r="I918" s="103"/>
      <c r="J918" s="104"/>
      <c r="K918" s="76"/>
      <c r="L918" s="76"/>
      <c r="M918" s="103"/>
      <c r="N918" s="103"/>
    </row>
    <row r="919" spans="1:14">
      <c r="A919" s="102"/>
      <c r="I919" s="103"/>
      <c r="J919" s="104"/>
      <c r="K919" s="76"/>
      <c r="L919" s="76"/>
      <c r="M919" s="103"/>
      <c r="N919" s="103"/>
    </row>
    <row r="920" spans="1:14">
      <c r="A920" s="102"/>
      <c r="I920" s="103"/>
      <c r="J920" s="104"/>
      <c r="K920" s="76"/>
      <c r="L920" s="76"/>
      <c r="M920" s="103"/>
      <c r="N920" s="103"/>
    </row>
    <row r="921" spans="1:14">
      <c r="A921" s="102"/>
      <c r="I921" s="103"/>
      <c r="J921" s="104"/>
      <c r="K921" s="76"/>
      <c r="L921" s="76"/>
      <c r="M921" s="103"/>
      <c r="N921" s="103"/>
    </row>
    <row r="922" spans="1:14">
      <c r="A922" s="102"/>
      <c r="I922" s="103"/>
      <c r="J922" s="104"/>
      <c r="K922" s="76"/>
      <c r="L922" s="76"/>
      <c r="M922" s="103"/>
      <c r="N922" s="103"/>
    </row>
    <row r="923" spans="1:14">
      <c r="A923" s="102"/>
      <c r="I923" s="103"/>
      <c r="J923" s="104"/>
      <c r="K923" s="76"/>
      <c r="L923" s="76"/>
      <c r="M923" s="103"/>
      <c r="N923" s="103"/>
    </row>
    <row r="924" spans="1:14">
      <c r="A924" s="102"/>
      <c r="I924" s="103"/>
      <c r="J924" s="104"/>
      <c r="K924" s="76"/>
      <c r="L924" s="76"/>
      <c r="M924" s="103"/>
      <c r="N924" s="103"/>
    </row>
    <row r="925" spans="1:14">
      <c r="A925" s="102"/>
      <c r="I925" s="103"/>
      <c r="J925" s="104"/>
      <c r="K925" s="76"/>
      <c r="L925" s="76"/>
      <c r="M925" s="103"/>
      <c r="N925" s="103"/>
    </row>
    <row r="926" spans="1:14">
      <c r="A926" s="102"/>
      <c r="I926" s="103"/>
      <c r="J926" s="104"/>
      <c r="K926" s="76"/>
      <c r="L926" s="76"/>
      <c r="M926" s="103"/>
      <c r="N926" s="103"/>
    </row>
    <row r="927" spans="1:14">
      <c r="A927" s="102"/>
      <c r="I927" s="103"/>
      <c r="J927" s="104"/>
      <c r="K927" s="76"/>
      <c r="L927" s="76"/>
      <c r="M927" s="103"/>
      <c r="N927" s="103"/>
    </row>
    <row r="928" spans="1:14">
      <c r="A928" s="102"/>
      <c r="I928" s="103"/>
      <c r="J928" s="104"/>
      <c r="K928" s="76"/>
      <c r="L928" s="76"/>
      <c r="M928" s="103"/>
      <c r="N928" s="103"/>
    </row>
    <row r="929" spans="1:14">
      <c r="A929" s="102"/>
      <c r="I929" s="103"/>
      <c r="J929" s="104"/>
      <c r="K929" s="76"/>
      <c r="L929" s="76"/>
      <c r="M929" s="103"/>
      <c r="N929" s="103"/>
    </row>
    <row r="930" spans="1:14">
      <c r="A930" s="102"/>
      <c r="I930" s="103"/>
      <c r="J930" s="104"/>
      <c r="K930" s="76"/>
      <c r="L930" s="76"/>
      <c r="M930" s="103"/>
      <c r="N930" s="103"/>
    </row>
    <row r="931" spans="1:14">
      <c r="A931" s="102"/>
      <c r="I931" s="103"/>
      <c r="J931" s="104"/>
      <c r="K931" s="76"/>
      <c r="L931" s="76"/>
      <c r="M931" s="103"/>
      <c r="N931" s="103"/>
    </row>
    <row r="932" spans="1:14">
      <c r="A932" s="102"/>
      <c r="I932" s="103"/>
      <c r="J932" s="104"/>
      <c r="K932" s="76"/>
      <c r="L932" s="76"/>
      <c r="M932" s="103"/>
      <c r="N932" s="103"/>
    </row>
    <row r="933" spans="1:14">
      <c r="A933" s="102"/>
      <c r="I933" s="103"/>
      <c r="J933" s="104"/>
      <c r="K933" s="76"/>
      <c r="L933" s="76"/>
      <c r="M933" s="103"/>
      <c r="N933" s="103"/>
    </row>
    <row r="934" spans="1:14">
      <c r="A934" s="102"/>
      <c r="I934" s="103"/>
      <c r="J934" s="104"/>
      <c r="K934" s="76"/>
      <c r="L934" s="76"/>
      <c r="M934" s="103"/>
      <c r="N934" s="103"/>
    </row>
    <row r="935" spans="1:14">
      <c r="A935" s="102"/>
      <c r="I935" s="103"/>
      <c r="J935" s="104"/>
      <c r="K935" s="76"/>
      <c r="L935" s="76"/>
      <c r="M935" s="103"/>
      <c r="N935" s="103"/>
    </row>
    <row r="936" spans="1:14">
      <c r="A936" s="102"/>
      <c r="I936" s="103"/>
      <c r="J936" s="104"/>
      <c r="K936" s="76"/>
      <c r="L936" s="76"/>
      <c r="M936" s="103"/>
      <c r="N936" s="103"/>
    </row>
    <row r="937" spans="1:14">
      <c r="A937" s="102"/>
      <c r="I937" s="103"/>
      <c r="J937" s="104"/>
      <c r="K937" s="76"/>
      <c r="L937" s="76"/>
      <c r="M937" s="103"/>
      <c r="N937" s="103"/>
    </row>
    <row r="938" spans="1:14">
      <c r="A938" s="102"/>
      <c r="I938" s="103"/>
      <c r="J938" s="104"/>
      <c r="K938" s="76"/>
      <c r="L938" s="76"/>
      <c r="M938" s="103"/>
      <c r="N938" s="103"/>
    </row>
    <row r="939" spans="1:14">
      <c r="A939" s="102"/>
      <c r="I939" s="103"/>
      <c r="J939" s="104"/>
      <c r="K939" s="76"/>
      <c r="L939" s="76"/>
      <c r="M939" s="103"/>
      <c r="N939" s="103"/>
    </row>
    <row r="940" spans="1:14">
      <c r="A940" s="102"/>
      <c r="I940" s="103"/>
      <c r="J940" s="104"/>
      <c r="K940" s="76"/>
      <c r="L940" s="76"/>
      <c r="M940" s="103"/>
      <c r="N940" s="103"/>
    </row>
    <row r="941" spans="1:14">
      <c r="A941" s="102"/>
      <c r="I941" s="103"/>
      <c r="J941" s="104"/>
      <c r="K941" s="76"/>
      <c r="L941" s="76"/>
      <c r="M941" s="103"/>
      <c r="N941" s="103"/>
    </row>
    <row r="942" spans="1:14">
      <c r="A942" s="102"/>
      <c r="I942" s="103"/>
      <c r="J942" s="104"/>
      <c r="K942" s="76"/>
      <c r="L942" s="76"/>
      <c r="M942" s="103"/>
      <c r="N942" s="103"/>
    </row>
    <row r="943" spans="1:14">
      <c r="A943" s="102"/>
      <c r="I943" s="103"/>
      <c r="J943" s="104"/>
      <c r="K943" s="76"/>
      <c r="L943" s="76"/>
      <c r="M943" s="103"/>
      <c r="N943" s="103"/>
    </row>
    <row r="944" spans="1:14">
      <c r="A944" s="102"/>
      <c r="I944" s="103"/>
      <c r="J944" s="104"/>
      <c r="K944" s="76"/>
      <c r="L944" s="76"/>
      <c r="M944" s="103"/>
      <c r="N944" s="103"/>
    </row>
    <row r="945" spans="1:14">
      <c r="A945" s="102"/>
      <c r="I945" s="103"/>
      <c r="J945" s="104"/>
      <c r="K945" s="76"/>
      <c r="L945" s="76"/>
      <c r="M945" s="103"/>
      <c r="N945" s="103"/>
    </row>
    <row r="946" spans="1:14">
      <c r="A946" s="102"/>
      <c r="I946" s="103"/>
      <c r="J946" s="104"/>
      <c r="K946" s="76"/>
      <c r="L946" s="76"/>
      <c r="M946" s="103"/>
      <c r="N946" s="103"/>
    </row>
    <row r="947" spans="1:14">
      <c r="A947" s="102"/>
      <c r="I947" s="103"/>
      <c r="J947" s="104"/>
      <c r="K947" s="76"/>
      <c r="L947" s="76"/>
      <c r="M947" s="103"/>
      <c r="N947" s="103"/>
    </row>
    <row r="948" spans="1:14">
      <c r="A948" s="102"/>
      <c r="I948" s="103"/>
      <c r="J948" s="104"/>
      <c r="K948" s="76"/>
      <c r="L948" s="76"/>
      <c r="M948" s="103"/>
      <c r="N948" s="103"/>
    </row>
    <row r="949" spans="1:14">
      <c r="A949" s="102"/>
      <c r="I949" s="103"/>
      <c r="J949" s="104"/>
      <c r="K949" s="76"/>
      <c r="L949" s="76"/>
      <c r="M949" s="103"/>
      <c r="N949" s="103"/>
    </row>
    <row r="950" spans="1:14">
      <c r="A950" s="102"/>
      <c r="I950" s="103"/>
      <c r="J950" s="104"/>
      <c r="K950" s="76"/>
      <c r="L950" s="76"/>
      <c r="M950" s="103"/>
      <c r="N950" s="103"/>
    </row>
    <row r="951" spans="1:14">
      <c r="A951" s="102"/>
      <c r="I951" s="103"/>
      <c r="J951" s="104"/>
      <c r="K951" s="76"/>
      <c r="L951" s="76"/>
      <c r="M951" s="103"/>
      <c r="N951" s="103"/>
    </row>
    <row r="952" spans="1:14">
      <c r="A952" s="102"/>
      <c r="I952" s="103"/>
      <c r="J952" s="104"/>
      <c r="K952" s="76"/>
      <c r="L952" s="76"/>
      <c r="M952" s="103"/>
      <c r="N952" s="103"/>
    </row>
    <row r="953" spans="1:14">
      <c r="A953" s="102"/>
      <c r="I953" s="103"/>
      <c r="J953" s="104"/>
      <c r="K953" s="76"/>
      <c r="L953" s="76"/>
      <c r="M953" s="103"/>
      <c r="N953" s="103"/>
    </row>
    <row r="954" spans="1:14">
      <c r="A954" s="102"/>
      <c r="I954" s="103"/>
      <c r="J954" s="104"/>
      <c r="K954" s="76"/>
      <c r="L954" s="76"/>
      <c r="M954" s="103"/>
      <c r="N954" s="103"/>
    </row>
    <row r="955" spans="1:14">
      <c r="A955" s="102"/>
      <c r="I955" s="103"/>
      <c r="J955" s="104"/>
      <c r="K955" s="76"/>
      <c r="L955" s="76"/>
      <c r="M955" s="103"/>
      <c r="N955" s="103"/>
    </row>
    <row r="956" spans="1:14">
      <c r="A956" s="102"/>
      <c r="I956" s="103"/>
      <c r="J956" s="104"/>
      <c r="K956" s="76"/>
      <c r="L956" s="76"/>
      <c r="M956" s="103"/>
      <c r="N956" s="103"/>
    </row>
    <row r="957" spans="1:14">
      <c r="A957" s="102"/>
      <c r="I957" s="103"/>
      <c r="J957" s="104"/>
      <c r="K957" s="76"/>
      <c r="L957" s="76"/>
      <c r="M957" s="103"/>
      <c r="N957" s="103"/>
    </row>
    <row r="958" spans="1:14">
      <c r="A958" s="102"/>
      <c r="I958" s="103"/>
      <c r="J958" s="104"/>
      <c r="K958" s="76"/>
      <c r="L958" s="76"/>
      <c r="M958" s="103"/>
      <c r="N958" s="103"/>
    </row>
    <row r="959" spans="1:14">
      <c r="A959" s="102"/>
      <c r="I959" s="103"/>
      <c r="J959" s="104"/>
      <c r="K959" s="76"/>
      <c r="L959" s="76"/>
      <c r="M959" s="103"/>
      <c r="N959" s="103"/>
    </row>
    <row r="960" spans="1:14">
      <c r="A960" s="102"/>
      <c r="I960" s="103"/>
      <c r="J960" s="104"/>
      <c r="K960" s="76"/>
      <c r="L960" s="76"/>
      <c r="M960" s="103"/>
      <c r="N960" s="103"/>
    </row>
    <row r="961" spans="1:14">
      <c r="A961" s="102"/>
      <c r="I961" s="103"/>
      <c r="J961" s="104"/>
      <c r="K961" s="76"/>
      <c r="L961" s="76"/>
      <c r="M961" s="103"/>
      <c r="N961" s="103"/>
    </row>
    <row r="962" spans="1:14">
      <c r="A962" s="102"/>
      <c r="I962" s="103"/>
      <c r="J962" s="104"/>
      <c r="K962" s="76"/>
      <c r="L962" s="76"/>
      <c r="M962" s="103"/>
      <c r="N962" s="103"/>
    </row>
    <row r="963" spans="1:14">
      <c r="A963" s="102"/>
      <c r="I963" s="103"/>
      <c r="J963" s="104"/>
      <c r="K963" s="76"/>
      <c r="L963" s="76"/>
      <c r="M963" s="103"/>
      <c r="N963" s="103"/>
    </row>
    <row r="964" spans="1:14">
      <c r="A964" s="102"/>
      <c r="I964" s="103"/>
      <c r="J964" s="104"/>
      <c r="K964" s="76"/>
      <c r="L964" s="76"/>
      <c r="M964" s="103"/>
      <c r="N964" s="103"/>
    </row>
    <row r="965" spans="1:14">
      <c r="A965" s="102"/>
      <c r="I965" s="103"/>
      <c r="J965" s="104"/>
      <c r="K965" s="76"/>
      <c r="L965" s="76"/>
      <c r="M965" s="103"/>
      <c r="N965" s="103"/>
    </row>
    <row r="966" spans="1:14">
      <c r="A966" s="102"/>
      <c r="I966" s="103"/>
      <c r="J966" s="104"/>
      <c r="K966" s="76"/>
      <c r="L966" s="76"/>
      <c r="M966" s="103"/>
      <c r="N966" s="103"/>
    </row>
    <row r="967" spans="1:14">
      <c r="A967" s="102"/>
      <c r="I967" s="103"/>
      <c r="J967" s="104"/>
      <c r="K967" s="76"/>
      <c r="L967" s="76"/>
      <c r="M967" s="103"/>
      <c r="N967" s="103"/>
    </row>
    <row r="968" spans="1:14">
      <c r="A968" s="102"/>
      <c r="I968" s="103"/>
      <c r="J968" s="104"/>
      <c r="K968" s="76"/>
      <c r="L968" s="76"/>
      <c r="M968" s="103"/>
      <c r="N968" s="103"/>
    </row>
    <row r="969" spans="1:14">
      <c r="A969" s="102"/>
      <c r="I969" s="103"/>
      <c r="J969" s="104"/>
      <c r="K969" s="76"/>
      <c r="L969" s="76"/>
      <c r="M969" s="103"/>
      <c r="N969" s="103"/>
    </row>
    <row r="970" spans="1:14">
      <c r="A970" s="102"/>
      <c r="I970" s="103"/>
      <c r="J970" s="104"/>
      <c r="K970" s="76"/>
      <c r="L970" s="76"/>
      <c r="M970" s="103"/>
      <c r="N970" s="103"/>
    </row>
    <row r="971" spans="1:14">
      <c r="A971" s="102"/>
      <c r="I971" s="103"/>
      <c r="J971" s="104"/>
      <c r="K971" s="76"/>
      <c r="L971" s="76"/>
      <c r="M971" s="103"/>
      <c r="N971" s="103"/>
    </row>
    <row r="972" spans="1:14">
      <c r="A972" s="102"/>
      <c r="I972" s="103"/>
      <c r="J972" s="104"/>
      <c r="K972" s="76"/>
      <c r="L972" s="76"/>
      <c r="M972" s="103"/>
      <c r="N972" s="103"/>
    </row>
    <row r="973" spans="1:14">
      <c r="A973" s="102"/>
      <c r="I973" s="103"/>
      <c r="J973" s="104"/>
      <c r="K973" s="76"/>
      <c r="L973" s="76"/>
      <c r="M973" s="103"/>
      <c r="N973" s="103"/>
    </row>
    <row r="974" spans="1:14">
      <c r="A974" s="102"/>
      <c r="I974" s="103"/>
      <c r="J974" s="104"/>
      <c r="K974" s="76"/>
      <c r="L974" s="76"/>
      <c r="M974" s="103"/>
      <c r="N974" s="103"/>
    </row>
    <row r="975" spans="1:14">
      <c r="A975" s="102"/>
      <c r="I975" s="103"/>
      <c r="J975" s="104"/>
      <c r="K975" s="76"/>
      <c r="L975" s="76"/>
      <c r="M975" s="103"/>
      <c r="N975" s="103"/>
    </row>
    <row r="976" spans="1:14">
      <c r="A976" s="102"/>
      <c r="I976" s="103"/>
      <c r="J976" s="104"/>
      <c r="K976" s="76"/>
      <c r="L976" s="76"/>
      <c r="M976" s="103"/>
      <c r="N976" s="103"/>
    </row>
    <row r="977" spans="1:14">
      <c r="A977" s="102"/>
      <c r="I977" s="103"/>
      <c r="J977" s="104"/>
      <c r="K977" s="76"/>
      <c r="L977" s="76"/>
      <c r="M977" s="103"/>
      <c r="N977" s="103"/>
    </row>
    <row r="978" spans="1:14">
      <c r="A978" s="102"/>
      <c r="I978" s="103"/>
      <c r="J978" s="104"/>
      <c r="K978" s="76"/>
      <c r="L978" s="76"/>
      <c r="M978" s="103"/>
      <c r="N978" s="103"/>
    </row>
    <row r="979" spans="1:14">
      <c r="A979" s="102"/>
      <c r="I979" s="103"/>
      <c r="J979" s="104"/>
      <c r="K979" s="76"/>
      <c r="L979" s="76"/>
      <c r="M979" s="103"/>
      <c r="N979" s="103"/>
    </row>
    <row r="980" spans="1:14">
      <c r="A980" s="102"/>
      <c r="I980" s="103"/>
      <c r="J980" s="104"/>
      <c r="K980" s="76"/>
      <c r="L980" s="76"/>
      <c r="M980" s="103"/>
      <c r="N980" s="103"/>
    </row>
    <row r="981" spans="1:14">
      <c r="A981" s="102"/>
      <c r="I981" s="103"/>
      <c r="J981" s="104"/>
      <c r="K981" s="76"/>
      <c r="L981" s="76"/>
      <c r="M981" s="103"/>
      <c r="N981" s="103"/>
    </row>
    <row r="982" spans="1:14">
      <c r="A982" s="102"/>
      <c r="I982" s="103"/>
      <c r="J982" s="104"/>
      <c r="K982" s="76"/>
      <c r="L982" s="76"/>
      <c r="M982" s="103"/>
      <c r="N982" s="103"/>
    </row>
    <row r="983" spans="1:14">
      <c r="A983" s="102"/>
      <c r="I983" s="103"/>
      <c r="J983" s="104"/>
      <c r="K983" s="76"/>
      <c r="L983" s="76"/>
      <c r="M983" s="103"/>
      <c r="N983" s="103"/>
    </row>
    <row r="984" spans="1:14">
      <c r="A984" s="102"/>
      <c r="I984" s="103"/>
      <c r="J984" s="104"/>
      <c r="K984" s="76"/>
      <c r="L984" s="76"/>
      <c r="M984" s="103"/>
      <c r="N984" s="103"/>
    </row>
    <row r="985" spans="1:14">
      <c r="A985" s="102"/>
      <c r="I985" s="103"/>
      <c r="J985" s="104"/>
      <c r="K985" s="76"/>
      <c r="L985" s="76"/>
      <c r="M985" s="103"/>
      <c r="N985" s="103"/>
    </row>
    <row r="986" spans="1:14">
      <c r="A986" s="102"/>
      <c r="I986" s="103"/>
      <c r="J986" s="104"/>
      <c r="K986" s="76"/>
      <c r="L986" s="76"/>
      <c r="M986" s="103"/>
      <c r="N986" s="103"/>
    </row>
    <row r="987" spans="1:14">
      <c r="A987" s="102"/>
      <c r="I987" s="103"/>
      <c r="J987" s="104"/>
      <c r="K987" s="76"/>
      <c r="L987" s="76"/>
      <c r="M987" s="103"/>
      <c r="N987" s="103"/>
    </row>
    <row r="988" spans="1:14">
      <c r="A988" s="102"/>
      <c r="I988" s="103"/>
      <c r="J988" s="104"/>
      <c r="K988" s="76"/>
      <c r="L988" s="76"/>
      <c r="M988" s="103"/>
      <c r="N988" s="103"/>
    </row>
    <row r="989" spans="1:14">
      <c r="A989" s="102"/>
      <c r="I989" s="103"/>
      <c r="J989" s="104"/>
      <c r="K989" s="76"/>
      <c r="L989" s="76"/>
      <c r="M989" s="103"/>
      <c r="N989" s="103"/>
    </row>
    <row r="990" spans="1:14">
      <c r="A990" s="102"/>
      <c r="I990" s="103"/>
      <c r="J990" s="104"/>
      <c r="K990" s="76"/>
      <c r="L990" s="76"/>
      <c r="M990" s="103"/>
      <c r="N990" s="103"/>
    </row>
    <row r="991" spans="1:14">
      <c r="A991" s="102"/>
      <c r="I991" s="103"/>
      <c r="J991" s="104"/>
      <c r="K991" s="76"/>
      <c r="L991" s="76"/>
      <c r="M991" s="103"/>
      <c r="N991" s="103"/>
    </row>
    <row r="992" spans="1:14">
      <c r="A992" s="102"/>
      <c r="I992" s="103"/>
      <c r="J992" s="104"/>
      <c r="K992" s="76"/>
      <c r="L992" s="76"/>
      <c r="M992" s="103"/>
      <c r="N992" s="103"/>
    </row>
    <row r="993" spans="1:14">
      <c r="A993" s="102"/>
      <c r="I993" s="103"/>
      <c r="J993" s="104"/>
      <c r="K993" s="76"/>
      <c r="L993" s="76"/>
      <c r="M993" s="103"/>
      <c r="N993" s="103"/>
    </row>
    <row r="994" spans="1:14">
      <c r="A994" s="102"/>
      <c r="I994" s="103"/>
      <c r="J994" s="104"/>
      <c r="K994" s="76"/>
      <c r="L994" s="76"/>
      <c r="M994" s="103"/>
      <c r="N994" s="103"/>
    </row>
    <row r="995" spans="1:14">
      <c r="A995" s="102"/>
      <c r="I995" s="103"/>
      <c r="J995" s="104"/>
      <c r="K995" s="76"/>
      <c r="L995" s="76"/>
      <c r="M995" s="103"/>
      <c r="N995" s="103"/>
    </row>
    <row r="996" spans="1:14">
      <c r="A996" s="102"/>
      <c r="I996" s="103"/>
      <c r="J996" s="104"/>
      <c r="K996" s="76"/>
      <c r="L996" s="76"/>
      <c r="M996" s="103"/>
      <c r="N996" s="103"/>
    </row>
    <row r="997" spans="1:14">
      <c r="A997" s="102"/>
      <c r="I997" s="103"/>
      <c r="J997" s="104"/>
      <c r="K997" s="76"/>
      <c r="L997" s="76"/>
      <c r="M997" s="103"/>
      <c r="N997" s="103"/>
    </row>
    <row r="998" spans="1:14">
      <c r="A998" s="102"/>
      <c r="I998" s="103"/>
      <c r="J998" s="104"/>
      <c r="K998" s="76"/>
      <c r="L998" s="76"/>
      <c r="M998" s="103"/>
      <c r="N998" s="103"/>
    </row>
    <row r="999" spans="1:14">
      <c r="A999" s="102"/>
      <c r="I999" s="103"/>
      <c r="J999" s="104"/>
      <c r="K999" s="76"/>
      <c r="L999" s="76"/>
      <c r="M999" s="103"/>
      <c r="N999" s="103"/>
    </row>
    <row r="1000" spans="1:14">
      <c r="A1000" s="102"/>
      <c r="I1000" s="103"/>
      <c r="J1000" s="104"/>
      <c r="K1000" s="76"/>
      <c r="L1000" s="76"/>
      <c r="M1000" s="103"/>
      <c r="N1000" s="103"/>
    </row>
    <row r="1001" spans="1:14">
      <c r="A1001" s="102"/>
      <c r="I1001" s="103"/>
      <c r="J1001" s="104"/>
      <c r="K1001" s="76"/>
      <c r="L1001" s="76"/>
      <c r="M1001" s="103"/>
      <c r="N1001" s="103"/>
    </row>
    <row r="1002" spans="1:14">
      <c r="A1002" s="102"/>
      <c r="I1002" s="103"/>
      <c r="J1002" s="104"/>
      <c r="K1002" s="76"/>
      <c r="L1002" s="76"/>
      <c r="M1002" s="103"/>
      <c r="N1002" s="103"/>
    </row>
    <row r="1003" spans="1:14">
      <c r="A1003" s="102"/>
      <c r="I1003" s="103"/>
      <c r="J1003" s="104"/>
      <c r="K1003" s="76"/>
      <c r="L1003" s="76"/>
      <c r="M1003" s="103"/>
      <c r="N1003" s="103"/>
    </row>
    <row r="1004" spans="1:14">
      <c r="A1004" s="102"/>
      <c r="I1004" s="103"/>
      <c r="J1004" s="104"/>
      <c r="K1004" s="76"/>
      <c r="L1004" s="76"/>
      <c r="M1004" s="103"/>
      <c r="N1004" s="103"/>
    </row>
    <row r="1005" spans="1:14">
      <c r="A1005" s="102"/>
      <c r="I1005" s="103"/>
      <c r="J1005" s="104"/>
      <c r="K1005" s="76"/>
      <c r="L1005" s="76"/>
      <c r="M1005" s="103"/>
      <c r="N1005" s="103"/>
    </row>
    <row r="1006" spans="1:14">
      <c r="A1006" s="102"/>
      <c r="I1006" s="103"/>
      <c r="J1006" s="104"/>
      <c r="K1006" s="76"/>
      <c r="L1006" s="76"/>
      <c r="M1006" s="103"/>
      <c r="N1006" s="103"/>
    </row>
    <row r="1007" spans="1:14">
      <c r="A1007" s="102"/>
      <c r="I1007" s="103"/>
      <c r="J1007" s="104"/>
      <c r="K1007" s="76"/>
      <c r="L1007" s="76"/>
      <c r="M1007" s="103"/>
      <c r="N1007" s="103"/>
    </row>
    <row r="1008" spans="1:14">
      <c r="A1008" s="102"/>
      <c r="I1008" s="103"/>
      <c r="J1008" s="104"/>
      <c r="K1008" s="76"/>
      <c r="L1008" s="76"/>
      <c r="M1008" s="103"/>
      <c r="N1008" s="103"/>
    </row>
    <row r="1009" spans="1:14">
      <c r="A1009" s="102"/>
      <c r="I1009" s="103"/>
      <c r="J1009" s="104"/>
      <c r="K1009" s="76"/>
      <c r="L1009" s="76"/>
      <c r="M1009" s="103"/>
      <c r="N1009" s="103"/>
    </row>
    <row r="1010" spans="1:14">
      <c r="A1010" s="102"/>
      <c r="I1010" s="103"/>
      <c r="J1010" s="104"/>
      <c r="K1010" s="76"/>
      <c r="L1010" s="76"/>
      <c r="M1010" s="103"/>
      <c r="N1010" s="103"/>
    </row>
    <row r="1011" spans="1:14">
      <c r="A1011" s="102"/>
      <c r="I1011" s="103"/>
      <c r="J1011" s="104"/>
      <c r="K1011" s="76"/>
      <c r="L1011" s="76"/>
      <c r="M1011" s="103"/>
      <c r="N1011" s="103"/>
    </row>
    <row r="1012" spans="1:14">
      <c r="A1012" s="102"/>
      <c r="I1012" s="103"/>
      <c r="J1012" s="104"/>
      <c r="K1012" s="76"/>
      <c r="L1012" s="76"/>
      <c r="M1012" s="103"/>
      <c r="N1012" s="103"/>
    </row>
    <row r="1013" spans="1:14">
      <c r="A1013" s="102"/>
      <c r="I1013" s="103"/>
      <c r="J1013" s="104"/>
      <c r="K1013" s="76"/>
      <c r="L1013" s="76"/>
      <c r="M1013" s="103"/>
      <c r="N1013" s="103"/>
    </row>
    <row r="1014" spans="1:14">
      <c r="A1014" s="102"/>
      <c r="I1014" s="103"/>
      <c r="J1014" s="104"/>
      <c r="K1014" s="76"/>
      <c r="L1014" s="76"/>
      <c r="M1014" s="103"/>
      <c r="N1014" s="103"/>
    </row>
    <row r="1015" spans="1:14">
      <c r="A1015" s="102"/>
      <c r="I1015" s="103"/>
      <c r="J1015" s="104"/>
      <c r="K1015" s="76"/>
      <c r="L1015" s="76"/>
      <c r="M1015" s="103"/>
      <c r="N1015" s="103"/>
    </row>
    <row r="1016" spans="1:14">
      <c r="A1016" s="102"/>
      <c r="I1016" s="103"/>
      <c r="J1016" s="104"/>
      <c r="K1016" s="76"/>
      <c r="L1016" s="76"/>
      <c r="M1016" s="103"/>
      <c r="N1016" s="103"/>
    </row>
    <row r="1017" spans="1:14">
      <c r="A1017" s="102"/>
      <c r="I1017" s="103"/>
      <c r="J1017" s="104"/>
      <c r="K1017" s="76"/>
      <c r="L1017" s="76"/>
      <c r="M1017" s="103"/>
      <c r="N1017" s="103"/>
    </row>
    <row r="1018" spans="1:14">
      <c r="A1018" s="102"/>
      <c r="I1018" s="103"/>
      <c r="J1018" s="104"/>
      <c r="K1018" s="76"/>
      <c r="L1018" s="76"/>
      <c r="M1018" s="103"/>
      <c r="N1018" s="103"/>
    </row>
    <row r="1019" spans="1:14">
      <c r="A1019" s="102"/>
      <c r="I1019" s="103"/>
      <c r="J1019" s="104"/>
      <c r="K1019" s="76"/>
      <c r="L1019" s="76"/>
      <c r="M1019" s="103"/>
      <c r="N1019" s="103"/>
    </row>
    <row r="1020" spans="1:14">
      <c r="A1020" s="102"/>
      <c r="I1020" s="103"/>
      <c r="J1020" s="104"/>
      <c r="K1020" s="76"/>
      <c r="L1020" s="76"/>
      <c r="M1020" s="103"/>
      <c r="N1020" s="103"/>
    </row>
    <row r="1021" spans="1:14">
      <c r="A1021" s="102"/>
      <c r="I1021" s="103"/>
      <c r="J1021" s="104"/>
      <c r="K1021" s="76"/>
      <c r="L1021" s="76"/>
      <c r="M1021" s="103"/>
      <c r="N1021" s="103"/>
    </row>
    <row r="1022" spans="1:14">
      <c r="A1022" s="102"/>
      <c r="I1022" s="103"/>
      <c r="J1022" s="104"/>
      <c r="K1022" s="76"/>
      <c r="L1022" s="76"/>
      <c r="M1022" s="103"/>
      <c r="N1022" s="103"/>
    </row>
    <row r="1023" spans="1:14">
      <c r="A1023" s="102"/>
      <c r="I1023" s="103"/>
      <c r="J1023" s="104"/>
      <c r="K1023" s="76"/>
      <c r="L1023" s="76"/>
      <c r="M1023" s="103"/>
      <c r="N1023" s="103"/>
    </row>
    <row r="1024" spans="1:14">
      <c r="A1024" s="102"/>
      <c r="I1024" s="103"/>
      <c r="J1024" s="104"/>
      <c r="K1024" s="76"/>
      <c r="L1024" s="76"/>
      <c r="M1024" s="103"/>
      <c r="N1024" s="103"/>
    </row>
    <row r="1025" spans="1:14">
      <c r="A1025" s="102"/>
      <c r="I1025" s="103"/>
      <c r="J1025" s="104"/>
      <c r="K1025" s="76"/>
      <c r="L1025" s="76"/>
      <c r="M1025" s="103"/>
      <c r="N1025" s="103"/>
    </row>
    <row r="1026" spans="1:14">
      <c r="A1026" s="102"/>
      <c r="I1026" s="103"/>
      <c r="J1026" s="104"/>
      <c r="K1026" s="76"/>
      <c r="L1026" s="76"/>
      <c r="M1026" s="103"/>
      <c r="N1026" s="103"/>
    </row>
    <row r="1027" spans="1:14">
      <c r="A1027" s="102"/>
      <c r="I1027" s="103"/>
      <c r="J1027" s="104"/>
      <c r="K1027" s="76"/>
      <c r="L1027" s="76"/>
      <c r="M1027" s="103"/>
      <c r="N1027" s="103"/>
    </row>
    <row r="1028" spans="1:14">
      <c r="A1028" s="102"/>
      <c r="I1028" s="103"/>
      <c r="J1028" s="104"/>
      <c r="K1028" s="76"/>
      <c r="L1028" s="76"/>
      <c r="M1028" s="103"/>
      <c r="N1028" s="103"/>
    </row>
    <row r="1029" spans="1:14">
      <c r="A1029" s="102"/>
      <c r="I1029" s="103"/>
      <c r="J1029" s="104"/>
      <c r="K1029" s="76"/>
      <c r="L1029" s="76"/>
      <c r="M1029" s="103"/>
      <c r="N1029" s="103"/>
    </row>
    <row r="1030" spans="1:14">
      <c r="A1030" s="102"/>
      <c r="I1030" s="103"/>
      <c r="J1030" s="104"/>
      <c r="K1030" s="76"/>
      <c r="L1030" s="76"/>
      <c r="M1030" s="103"/>
      <c r="N1030" s="103"/>
    </row>
    <row r="1031" spans="1:14">
      <c r="A1031" s="102"/>
      <c r="I1031" s="103"/>
      <c r="J1031" s="104"/>
      <c r="K1031" s="76"/>
      <c r="L1031" s="76"/>
      <c r="M1031" s="103"/>
      <c r="N1031" s="103"/>
    </row>
    <row r="1032" spans="1:14">
      <c r="A1032" s="102"/>
      <c r="I1032" s="103"/>
      <c r="J1032" s="104"/>
      <c r="K1032" s="76"/>
      <c r="L1032" s="76"/>
      <c r="M1032" s="103"/>
      <c r="N1032" s="103"/>
    </row>
    <row r="1033" spans="1:14">
      <c r="A1033" s="102"/>
      <c r="I1033" s="103"/>
      <c r="J1033" s="104"/>
      <c r="K1033" s="76"/>
      <c r="L1033" s="76"/>
      <c r="M1033" s="103"/>
      <c r="N1033" s="103"/>
    </row>
    <row r="1034" spans="1:14">
      <c r="A1034" s="102"/>
      <c r="I1034" s="103"/>
      <c r="J1034" s="104"/>
      <c r="K1034" s="76"/>
      <c r="L1034" s="76"/>
      <c r="M1034" s="103"/>
      <c r="N1034" s="103"/>
    </row>
    <row r="1035" spans="1:14">
      <c r="A1035" s="102"/>
      <c r="I1035" s="103"/>
      <c r="J1035" s="104"/>
      <c r="K1035" s="76"/>
      <c r="L1035" s="76"/>
      <c r="M1035" s="103"/>
      <c r="N1035" s="103"/>
    </row>
    <row r="1036" spans="1:14">
      <c r="A1036" s="102"/>
      <c r="I1036" s="103"/>
      <c r="J1036" s="104"/>
      <c r="K1036" s="76"/>
      <c r="L1036" s="76"/>
      <c r="M1036" s="103"/>
      <c r="N1036" s="103"/>
    </row>
    <row r="1037" spans="1:14">
      <c r="A1037" s="102"/>
      <c r="I1037" s="103"/>
      <c r="J1037" s="104"/>
      <c r="K1037" s="76"/>
      <c r="L1037" s="76"/>
      <c r="M1037" s="103"/>
      <c r="N1037" s="103"/>
    </row>
    <row r="1038" spans="1:14">
      <c r="A1038" s="102"/>
      <c r="I1038" s="103"/>
      <c r="J1038" s="104"/>
      <c r="K1038" s="76"/>
      <c r="L1038" s="76"/>
      <c r="M1038" s="103"/>
      <c r="N1038" s="103"/>
    </row>
    <row r="1039" spans="1:14">
      <c r="A1039" s="102"/>
      <c r="I1039" s="103"/>
      <c r="J1039" s="104"/>
      <c r="K1039" s="76"/>
      <c r="L1039" s="76"/>
      <c r="M1039" s="103"/>
      <c r="N1039" s="103"/>
    </row>
    <row r="1040" spans="1:14">
      <c r="A1040" s="102"/>
      <c r="I1040" s="103"/>
      <c r="J1040" s="104"/>
      <c r="K1040" s="76"/>
      <c r="L1040" s="76"/>
      <c r="M1040" s="103"/>
      <c r="N1040" s="103"/>
    </row>
    <row r="1041" spans="1:14">
      <c r="A1041" s="102"/>
      <c r="I1041" s="103"/>
      <c r="J1041" s="104"/>
      <c r="K1041" s="76"/>
      <c r="L1041" s="76"/>
      <c r="M1041" s="103"/>
      <c r="N1041" s="103"/>
    </row>
    <row r="1042" spans="1:14">
      <c r="A1042" s="102"/>
      <c r="I1042" s="103"/>
      <c r="J1042" s="104"/>
      <c r="K1042" s="76"/>
      <c r="L1042" s="76"/>
      <c r="M1042" s="103"/>
      <c r="N1042" s="103"/>
    </row>
    <row r="1043" spans="1:14">
      <c r="A1043" s="102"/>
      <c r="I1043" s="103"/>
      <c r="J1043" s="104"/>
      <c r="K1043" s="76"/>
      <c r="L1043" s="76"/>
      <c r="M1043" s="103"/>
      <c r="N1043" s="103"/>
    </row>
    <row r="1044" spans="1:14">
      <c r="A1044" s="102"/>
      <c r="I1044" s="103"/>
      <c r="J1044" s="104"/>
      <c r="K1044" s="76"/>
      <c r="L1044" s="76"/>
      <c r="M1044" s="103"/>
      <c r="N1044" s="103"/>
    </row>
    <row r="1045" spans="1:14">
      <c r="A1045" s="102"/>
      <c r="I1045" s="103"/>
      <c r="J1045" s="104"/>
      <c r="K1045" s="76"/>
      <c r="L1045" s="76"/>
      <c r="M1045" s="103"/>
      <c r="N1045" s="103"/>
    </row>
    <row r="1046" spans="1:14">
      <c r="A1046" s="102"/>
      <c r="I1046" s="103"/>
      <c r="J1046" s="104"/>
      <c r="K1046" s="76"/>
      <c r="L1046" s="76"/>
      <c r="M1046" s="103"/>
      <c r="N1046" s="103"/>
    </row>
    <row r="1047" spans="1:14">
      <c r="A1047" s="102"/>
      <c r="I1047" s="103"/>
      <c r="J1047" s="104"/>
      <c r="K1047" s="76"/>
      <c r="L1047" s="76"/>
      <c r="M1047" s="103"/>
      <c r="N1047" s="103"/>
    </row>
    <row r="1048" spans="1:14">
      <c r="A1048" s="102"/>
      <c r="I1048" s="103"/>
      <c r="J1048" s="104"/>
      <c r="K1048" s="76"/>
      <c r="L1048" s="76"/>
      <c r="M1048" s="103"/>
      <c r="N1048" s="103"/>
    </row>
    <row r="1049" spans="1:14">
      <c r="A1049" s="102"/>
      <c r="I1049" s="103"/>
      <c r="J1049" s="104"/>
      <c r="K1049" s="76"/>
      <c r="L1049" s="76"/>
      <c r="M1049" s="103"/>
      <c r="N1049" s="103"/>
    </row>
    <row r="1050" spans="1:14">
      <c r="A1050" s="102"/>
      <c r="I1050" s="103"/>
      <c r="J1050" s="104"/>
      <c r="K1050" s="76"/>
      <c r="L1050" s="76"/>
      <c r="M1050" s="103"/>
      <c r="N1050" s="103"/>
    </row>
    <row r="1051" spans="1:14">
      <c r="A1051" s="102"/>
      <c r="I1051" s="103"/>
      <c r="J1051" s="104"/>
      <c r="K1051" s="76"/>
      <c r="L1051" s="76"/>
      <c r="M1051" s="103"/>
      <c r="N1051" s="103"/>
    </row>
    <row r="1052" spans="1:14">
      <c r="A1052" s="102"/>
      <c r="I1052" s="103"/>
      <c r="J1052" s="104"/>
      <c r="K1052" s="76"/>
      <c r="L1052" s="76"/>
      <c r="M1052" s="103"/>
      <c r="N1052" s="103"/>
    </row>
    <row r="1053" spans="1:14">
      <c r="A1053" s="102"/>
      <c r="I1053" s="103"/>
      <c r="J1053" s="104"/>
      <c r="K1053" s="76"/>
      <c r="L1053" s="76"/>
      <c r="M1053" s="103"/>
      <c r="N1053" s="103"/>
    </row>
    <row r="1054" spans="1:14">
      <c r="A1054" s="102"/>
      <c r="I1054" s="103"/>
      <c r="J1054" s="104"/>
      <c r="K1054" s="76"/>
      <c r="L1054" s="76"/>
      <c r="M1054" s="103"/>
      <c r="N1054" s="103"/>
    </row>
    <row r="1055" spans="1:14">
      <c r="A1055" s="102"/>
      <c r="I1055" s="103"/>
      <c r="J1055" s="104"/>
      <c r="K1055" s="76"/>
      <c r="L1055" s="76"/>
      <c r="M1055" s="103"/>
      <c r="N1055" s="103"/>
    </row>
    <row r="1056" spans="1:14">
      <c r="A1056" s="102"/>
      <c r="I1056" s="103"/>
      <c r="J1056" s="104"/>
      <c r="K1056" s="76"/>
      <c r="L1056" s="76"/>
      <c r="M1056" s="103"/>
      <c r="N1056" s="103"/>
    </row>
    <row r="1057" spans="1:14">
      <c r="A1057" s="102"/>
      <c r="I1057" s="103"/>
      <c r="J1057" s="104"/>
      <c r="K1057" s="76"/>
      <c r="L1057" s="76"/>
      <c r="M1057" s="103"/>
      <c r="N1057" s="103"/>
    </row>
    <row r="1058" spans="1:14">
      <c r="A1058" s="102"/>
      <c r="I1058" s="103"/>
      <c r="J1058" s="104"/>
      <c r="K1058" s="76"/>
      <c r="L1058" s="76"/>
      <c r="M1058" s="103"/>
      <c r="N1058" s="103"/>
    </row>
    <row r="1059" spans="1:14">
      <c r="A1059" s="102"/>
      <c r="I1059" s="103"/>
      <c r="J1059" s="104"/>
      <c r="K1059" s="76"/>
      <c r="L1059" s="76"/>
      <c r="M1059" s="103"/>
      <c r="N1059" s="103"/>
    </row>
    <row r="1060" spans="1:14">
      <c r="A1060" s="102"/>
      <c r="I1060" s="103"/>
      <c r="J1060" s="104"/>
      <c r="K1060" s="76"/>
      <c r="L1060" s="76"/>
      <c r="M1060" s="103"/>
      <c r="N1060" s="103"/>
    </row>
    <row r="1061" spans="1:14">
      <c r="A1061" s="102"/>
      <c r="I1061" s="103"/>
      <c r="J1061" s="104"/>
      <c r="K1061" s="76"/>
      <c r="L1061" s="76"/>
      <c r="M1061" s="103"/>
      <c r="N1061" s="103"/>
    </row>
    <row r="1062" spans="1:14">
      <c r="A1062" s="102"/>
      <c r="I1062" s="103"/>
      <c r="J1062" s="104"/>
      <c r="K1062" s="76"/>
      <c r="L1062" s="76"/>
      <c r="M1062" s="103"/>
      <c r="N1062" s="103"/>
    </row>
    <row r="1063" spans="1:14">
      <c r="A1063" s="102"/>
      <c r="I1063" s="103"/>
      <c r="J1063" s="104"/>
      <c r="K1063" s="76"/>
      <c r="L1063" s="76"/>
      <c r="M1063" s="103"/>
      <c r="N1063" s="103"/>
    </row>
    <row r="1064" spans="1:14">
      <c r="A1064" s="102"/>
      <c r="I1064" s="103"/>
      <c r="J1064" s="104"/>
      <c r="K1064" s="76"/>
      <c r="L1064" s="76"/>
      <c r="M1064" s="103"/>
      <c r="N1064" s="103"/>
    </row>
    <row r="1065" spans="1:14">
      <c r="A1065" s="102"/>
      <c r="I1065" s="103"/>
      <c r="J1065" s="104"/>
      <c r="K1065" s="76"/>
      <c r="L1065" s="76"/>
      <c r="M1065" s="103"/>
      <c r="N1065" s="103"/>
    </row>
    <row r="1066" spans="1:14">
      <c r="A1066" s="102"/>
      <c r="I1066" s="103"/>
      <c r="J1066" s="104"/>
      <c r="K1066" s="76"/>
      <c r="L1066" s="76"/>
      <c r="M1066" s="103"/>
      <c r="N1066" s="103"/>
    </row>
    <row r="1067" spans="1:14">
      <c r="A1067" s="102"/>
      <c r="I1067" s="103"/>
      <c r="J1067" s="104"/>
      <c r="K1067" s="76"/>
      <c r="L1067" s="76"/>
      <c r="M1067" s="103"/>
      <c r="N1067" s="103"/>
    </row>
    <row r="1068" spans="1:14">
      <c r="A1068" s="102"/>
      <c r="I1068" s="103"/>
      <c r="J1068" s="104"/>
      <c r="K1068" s="76"/>
      <c r="L1068" s="76"/>
      <c r="M1068" s="103"/>
      <c r="N1068" s="103"/>
    </row>
    <row r="1069" spans="1:14">
      <c r="A1069" s="102"/>
      <c r="I1069" s="103"/>
      <c r="J1069" s="104"/>
      <c r="K1069" s="76"/>
      <c r="L1069" s="76"/>
      <c r="M1069" s="103"/>
      <c r="N1069" s="103"/>
    </row>
    <row r="1070" spans="1:14">
      <c r="A1070" s="102"/>
      <c r="I1070" s="103"/>
      <c r="J1070" s="104"/>
      <c r="K1070" s="76"/>
      <c r="L1070" s="76"/>
      <c r="M1070" s="103"/>
      <c r="N1070" s="103"/>
    </row>
    <row r="1071" spans="1:14">
      <c r="A1071" s="102"/>
      <c r="I1071" s="103"/>
      <c r="J1071" s="104"/>
      <c r="K1071" s="76"/>
      <c r="L1071" s="76"/>
      <c r="M1071" s="103"/>
      <c r="N1071" s="103"/>
    </row>
    <row r="1072" spans="1:14">
      <c r="A1072" s="102"/>
      <c r="I1072" s="103"/>
      <c r="J1072" s="104"/>
      <c r="K1072" s="76"/>
      <c r="L1072" s="76"/>
      <c r="M1072" s="103"/>
      <c r="N1072" s="103"/>
    </row>
    <row r="1073" spans="1:14">
      <c r="A1073" s="102"/>
      <c r="I1073" s="103"/>
      <c r="J1073" s="104"/>
      <c r="K1073" s="76"/>
      <c r="L1073" s="76"/>
      <c r="M1073" s="103"/>
      <c r="N1073" s="103"/>
    </row>
    <row r="1074" spans="1:14">
      <c r="A1074" s="102"/>
      <c r="I1074" s="103"/>
      <c r="J1074" s="104"/>
      <c r="K1074" s="76"/>
      <c r="L1074" s="76"/>
      <c r="M1074" s="103"/>
      <c r="N1074" s="103"/>
    </row>
    <row r="1075" spans="1:14">
      <c r="A1075" s="102"/>
      <c r="I1075" s="103"/>
      <c r="J1075" s="104"/>
      <c r="K1075" s="76"/>
      <c r="L1075" s="76"/>
      <c r="M1075" s="103"/>
      <c r="N1075" s="103"/>
    </row>
    <row r="1076" spans="1:14">
      <c r="A1076" s="102"/>
      <c r="I1076" s="103"/>
      <c r="J1076" s="104"/>
      <c r="K1076" s="76"/>
      <c r="L1076" s="76"/>
      <c r="M1076" s="103"/>
      <c r="N1076" s="103"/>
    </row>
    <row r="1077" spans="1:14">
      <c r="A1077" s="102"/>
      <c r="I1077" s="103"/>
      <c r="J1077" s="104"/>
      <c r="K1077" s="76"/>
      <c r="L1077" s="76"/>
      <c r="M1077" s="103"/>
      <c r="N1077" s="103"/>
    </row>
    <row r="1078" spans="1:14">
      <c r="A1078" s="102"/>
      <c r="I1078" s="103"/>
      <c r="J1078" s="104"/>
      <c r="K1078" s="76"/>
      <c r="L1078" s="76"/>
      <c r="M1078" s="103"/>
      <c r="N1078" s="103"/>
    </row>
    <row r="1079" spans="1:14">
      <c r="A1079" s="102"/>
      <c r="I1079" s="103"/>
      <c r="J1079" s="104"/>
      <c r="K1079" s="76"/>
      <c r="L1079" s="76"/>
      <c r="M1079" s="103"/>
      <c r="N1079" s="103"/>
    </row>
    <row r="1080" spans="1:14">
      <c r="A1080" s="102"/>
      <c r="I1080" s="103"/>
      <c r="J1080" s="104"/>
      <c r="K1080" s="76"/>
      <c r="L1080" s="76"/>
      <c r="M1080" s="103"/>
      <c r="N1080" s="103"/>
    </row>
    <row r="1081" spans="1:14">
      <c r="A1081" s="102"/>
      <c r="I1081" s="103"/>
      <c r="J1081" s="104"/>
      <c r="K1081" s="76"/>
      <c r="L1081" s="76"/>
      <c r="M1081" s="103"/>
      <c r="N1081" s="103"/>
    </row>
    <row r="1082" spans="1:14">
      <c r="A1082" s="102"/>
      <c r="I1082" s="103"/>
      <c r="J1082" s="104"/>
      <c r="K1082" s="76"/>
      <c r="L1082" s="76"/>
      <c r="M1082" s="103"/>
      <c r="N1082" s="103"/>
    </row>
    <row r="1083" spans="1:14">
      <c r="A1083" s="102"/>
      <c r="I1083" s="103"/>
      <c r="J1083" s="104"/>
      <c r="K1083" s="76"/>
      <c r="L1083" s="76"/>
      <c r="M1083" s="103"/>
      <c r="N1083" s="103"/>
    </row>
    <row r="1084" spans="1:14">
      <c r="A1084" s="102"/>
      <c r="I1084" s="103"/>
      <c r="J1084" s="104"/>
      <c r="K1084" s="76"/>
      <c r="L1084" s="76"/>
      <c r="M1084" s="103"/>
      <c r="N1084" s="103"/>
    </row>
    <row r="1085" spans="1:14">
      <c r="A1085" s="102"/>
      <c r="I1085" s="103"/>
      <c r="J1085" s="104"/>
      <c r="K1085" s="76"/>
      <c r="L1085" s="76"/>
      <c r="M1085" s="103"/>
      <c r="N1085" s="103"/>
    </row>
    <row r="1086" spans="1:14">
      <c r="A1086" s="102"/>
      <c r="I1086" s="103"/>
      <c r="J1086" s="104"/>
      <c r="K1086" s="76"/>
      <c r="L1086" s="76"/>
      <c r="M1086" s="103"/>
      <c r="N1086" s="103"/>
    </row>
    <row r="1087" spans="1:14">
      <c r="A1087" s="102"/>
      <c r="I1087" s="103"/>
      <c r="J1087" s="104"/>
      <c r="K1087" s="76"/>
      <c r="L1087" s="76"/>
      <c r="M1087" s="103"/>
      <c r="N1087" s="103"/>
    </row>
    <row r="1088" spans="1:14">
      <c r="A1088" s="102"/>
      <c r="I1088" s="103"/>
      <c r="J1088" s="104"/>
      <c r="K1088" s="76"/>
      <c r="L1088" s="76"/>
      <c r="M1088" s="103"/>
      <c r="N1088" s="103"/>
    </row>
    <row r="1089" spans="1:14">
      <c r="A1089" s="102"/>
      <c r="I1089" s="103"/>
      <c r="J1089" s="104"/>
      <c r="K1089" s="76"/>
      <c r="L1089" s="76"/>
      <c r="M1089" s="103"/>
      <c r="N1089" s="103"/>
    </row>
    <row r="1090" spans="1:14">
      <c r="A1090" s="102"/>
      <c r="I1090" s="103"/>
      <c r="J1090" s="104"/>
      <c r="K1090" s="76"/>
      <c r="L1090" s="76"/>
      <c r="M1090" s="103"/>
      <c r="N1090" s="103"/>
    </row>
    <row r="1091" spans="1:14">
      <c r="A1091" s="102"/>
      <c r="I1091" s="103"/>
      <c r="J1091" s="104"/>
      <c r="K1091" s="76"/>
      <c r="L1091" s="76"/>
      <c r="M1091" s="103"/>
      <c r="N1091" s="103"/>
    </row>
    <row r="1092" spans="1:14">
      <c r="A1092" s="102"/>
      <c r="I1092" s="103"/>
      <c r="J1092" s="104"/>
      <c r="K1092" s="76"/>
      <c r="L1092" s="76"/>
      <c r="M1092" s="103"/>
      <c r="N1092" s="103"/>
    </row>
    <row r="1093" spans="1:14">
      <c r="A1093" s="102"/>
      <c r="I1093" s="103"/>
      <c r="J1093" s="104"/>
      <c r="K1093" s="76"/>
      <c r="L1093" s="76"/>
      <c r="M1093" s="103"/>
      <c r="N1093" s="103"/>
    </row>
    <row r="1094" spans="1:14">
      <c r="A1094" s="102"/>
      <c r="I1094" s="103"/>
      <c r="J1094" s="104"/>
      <c r="K1094" s="76"/>
      <c r="L1094" s="76"/>
      <c r="M1094" s="103"/>
      <c r="N1094" s="103"/>
    </row>
    <row r="1095" spans="1:14">
      <c r="A1095" s="102"/>
      <c r="I1095" s="103"/>
      <c r="J1095" s="104"/>
      <c r="K1095" s="76"/>
      <c r="L1095" s="76"/>
      <c r="M1095" s="103"/>
      <c r="N1095" s="103"/>
    </row>
    <row r="1096" spans="1:14">
      <c r="A1096" s="102"/>
      <c r="I1096" s="103"/>
      <c r="J1096" s="104"/>
      <c r="K1096" s="76"/>
      <c r="L1096" s="76"/>
      <c r="M1096" s="103"/>
      <c r="N1096" s="103"/>
    </row>
    <row r="1097" spans="1:14">
      <c r="A1097" s="102"/>
      <c r="I1097" s="103"/>
      <c r="J1097" s="104"/>
      <c r="K1097" s="76"/>
      <c r="L1097" s="76"/>
      <c r="M1097" s="103"/>
      <c r="N1097" s="103"/>
    </row>
    <row r="1098" spans="1:14">
      <c r="A1098" s="102"/>
      <c r="I1098" s="103"/>
      <c r="J1098" s="104"/>
      <c r="K1098" s="76"/>
      <c r="L1098" s="76"/>
      <c r="M1098" s="103"/>
      <c r="N1098" s="103"/>
    </row>
    <row r="1099" spans="1:14">
      <c r="A1099" s="102"/>
      <c r="I1099" s="103"/>
      <c r="J1099" s="104"/>
      <c r="K1099" s="76"/>
      <c r="L1099" s="76"/>
      <c r="M1099" s="103"/>
      <c r="N1099" s="103"/>
    </row>
    <row r="1100" spans="1:14">
      <c r="A1100" s="102"/>
      <c r="I1100" s="103"/>
      <c r="J1100" s="104"/>
      <c r="K1100" s="76"/>
      <c r="L1100" s="76"/>
      <c r="M1100" s="103"/>
      <c r="N1100" s="103"/>
    </row>
    <row r="1101" spans="1:14">
      <c r="A1101" s="102"/>
      <c r="I1101" s="103"/>
      <c r="J1101" s="104"/>
      <c r="K1101" s="76"/>
      <c r="L1101" s="76"/>
      <c r="M1101" s="103"/>
      <c r="N1101" s="103"/>
    </row>
    <row r="1102" spans="1:14">
      <c r="A1102" s="102"/>
      <c r="I1102" s="103"/>
      <c r="J1102" s="104"/>
      <c r="K1102" s="76"/>
      <c r="L1102" s="76"/>
      <c r="M1102" s="103"/>
      <c r="N1102" s="103"/>
    </row>
    <row r="1103" spans="1:14">
      <c r="A1103" s="102"/>
      <c r="I1103" s="103"/>
      <c r="J1103" s="104"/>
      <c r="K1103" s="76"/>
      <c r="L1103" s="76"/>
      <c r="M1103" s="103"/>
      <c r="N1103" s="103"/>
    </row>
    <row r="1104" spans="1:14">
      <c r="A1104" s="102"/>
      <c r="I1104" s="103"/>
      <c r="J1104" s="104"/>
      <c r="K1104" s="76"/>
      <c r="L1104" s="76"/>
      <c r="M1104" s="103"/>
      <c r="N1104" s="103"/>
    </row>
    <row r="1105" spans="1:14">
      <c r="A1105" s="102"/>
      <c r="I1105" s="103"/>
      <c r="J1105" s="104"/>
      <c r="K1105" s="76"/>
      <c r="L1105" s="76"/>
      <c r="M1105" s="103"/>
      <c r="N1105" s="103"/>
    </row>
    <row r="1106" spans="1:14">
      <c r="A1106" s="102"/>
      <c r="I1106" s="103"/>
      <c r="J1106" s="104"/>
      <c r="K1106" s="76"/>
      <c r="L1106" s="76"/>
      <c r="M1106" s="103"/>
      <c r="N1106" s="103"/>
    </row>
    <row r="1107" spans="1:14">
      <c r="A1107" s="102"/>
      <c r="I1107" s="103"/>
      <c r="J1107" s="104"/>
      <c r="K1107" s="76"/>
      <c r="L1107" s="76"/>
      <c r="M1107" s="103"/>
      <c r="N1107" s="103"/>
    </row>
    <row r="1108" spans="1:14">
      <c r="A1108" s="102"/>
      <c r="I1108" s="103"/>
      <c r="J1108" s="104"/>
      <c r="K1108" s="76"/>
      <c r="L1108" s="76"/>
      <c r="M1108" s="103"/>
      <c r="N1108" s="103"/>
    </row>
    <row r="1109" spans="1:14">
      <c r="A1109" s="102"/>
      <c r="I1109" s="103"/>
      <c r="J1109" s="104"/>
      <c r="K1109" s="76"/>
      <c r="L1109" s="76"/>
      <c r="M1109" s="103"/>
      <c r="N1109" s="103"/>
    </row>
    <row r="1110" spans="1:14">
      <c r="A1110" s="102"/>
      <c r="I1110" s="103"/>
      <c r="J1110" s="104"/>
      <c r="K1110" s="76"/>
      <c r="L1110" s="76"/>
      <c r="M1110" s="103"/>
      <c r="N1110" s="103"/>
    </row>
    <row r="1111" spans="1:14">
      <c r="A1111" s="102"/>
      <c r="I1111" s="103"/>
      <c r="J1111" s="104"/>
      <c r="K1111" s="76"/>
      <c r="L1111" s="76"/>
      <c r="M1111" s="103"/>
      <c r="N1111" s="103"/>
    </row>
    <row r="1112" spans="1:14">
      <c r="A1112" s="102"/>
      <c r="I1112" s="103"/>
      <c r="J1112" s="104"/>
      <c r="K1112" s="76"/>
      <c r="L1112" s="76"/>
      <c r="M1112" s="103"/>
      <c r="N1112" s="103"/>
    </row>
    <row r="1113" spans="1:14">
      <c r="A1113" s="102"/>
      <c r="I1113" s="103"/>
      <c r="J1113" s="104"/>
      <c r="K1113" s="76"/>
      <c r="L1113" s="76"/>
      <c r="M1113" s="103"/>
      <c r="N1113" s="103"/>
    </row>
    <row r="1114" spans="1:14">
      <c r="A1114" s="102"/>
      <c r="I1114" s="103"/>
      <c r="J1114" s="104"/>
      <c r="K1114" s="76"/>
      <c r="L1114" s="76"/>
      <c r="M1114" s="103"/>
      <c r="N1114" s="103"/>
    </row>
    <row r="1115" spans="1:14">
      <c r="A1115" s="102"/>
      <c r="I1115" s="103"/>
      <c r="J1115" s="104"/>
      <c r="K1115" s="76"/>
      <c r="L1115" s="76"/>
      <c r="M1115" s="103"/>
      <c r="N1115" s="103"/>
    </row>
    <row r="1116" spans="1:14">
      <c r="A1116" s="102"/>
      <c r="I1116" s="103"/>
      <c r="J1116" s="104"/>
      <c r="K1116" s="76"/>
      <c r="L1116" s="76"/>
      <c r="M1116" s="103"/>
      <c r="N1116" s="103"/>
    </row>
    <row r="1117" spans="1:14">
      <c r="A1117" s="102"/>
      <c r="I1117" s="103"/>
      <c r="J1117" s="104"/>
      <c r="K1117" s="76"/>
      <c r="L1117" s="76"/>
      <c r="M1117" s="103"/>
      <c r="N1117" s="103"/>
    </row>
    <row r="1118" spans="1:14">
      <c r="A1118" s="102"/>
      <c r="I1118" s="103"/>
      <c r="J1118" s="104"/>
      <c r="K1118" s="76"/>
      <c r="L1118" s="76"/>
      <c r="M1118" s="103"/>
      <c r="N1118" s="103"/>
    </row>
    <row r="1119" spans="1:14">
      <c r="A1119" s="102"/>
      <c r="I1119" s="103"/>
      <c r="J1119" s="104"/>
      <c r="K1119" s="76"/>
      <c r="L1119" s="76"/>
      <c r="M1119" s="103"/>
      <c r="N1119" s="103"/>
    </row>
    <row r="1120" spans="1:14">
      <c r="A1120" s="102"/>
      <c r="I1120" s="103"/>
      <c r="J1120" s="104"/>
      <c r="K1120" s="76"/>
      <c r="L1120" s="76"/>
      <c r="M1120" s="103"/>
      <c r="N1120" s="103"/>
    </row>
    <row r="1121" spans="1:14">
      <c r="A1121" s="102"/>
      <c r="I1121" s="103"/>
      <c r="J1121" s="104"/>
      <c r="K1121" s="76"/>
      <c r="L1121" s="76"/>
      <c r="M1121" s="103"/>
      <c r="N1121" s="103"/>
    </row>
    <row r="1122" spans="1:14">
      <c r="A1122" s="102"/>
      <c r="I1122" s="103"/>
      <c r="J1122" s="104"/>
      <c r="K1122" s="76"/>
      <c r="L1122" s="76"/>
      <c r="M1122" s="103"/>
      <c r="N1122" s="103"/>
    </row>
    <row r="1123" spans="1:14">
      <c r="A1123" s="102"/>
      <c r="I1123" s="103"/>
      <c r="J1123" s="104"/>
      <c r="K1123" s="76"/>
      <c r="L1123" s="76"/>
      <c r="M1123" s="103"/>
      <c r="N1123" s="103"/>
    </row>
    <row r="1124" spans="1:14">
      <c r="A1124" s="102"/>
      <c r="I1124" s="103"/>
      <c r="J1124" s="104"/>
      <c r="K1124" s="76"/>
      <c r="L1124" s="76"/>
      <c r="M1124" s="103"/>
      <c r="N1124" s="103"/>
    </row>
    <row r="1125" spans="1:14">
      <c r="A1125" s="102"/>
      <c r="I1125" s="103"/>
      <c r="J1125" s="104"/>
      <c r="K1125" s="76"/>
      <c r="L1125" s="76"/>
      <c r="M1125" s="103"/>
      <c r="N1125" s="103"/>
    </row>
    <row r="1126" spans="1:14">
      <c r="A1126" s="102"/>
      <c r="I1126" s="103"/>
      <c r="J1126" s="104"/>
      <c r="K1126" s="76"/>
      <c r="L1126" s="76"/>
      <c r="M1126" s="103"/>
      <c r="N1126" s="103"/>
    </row>
    <row r="1127" spans="1:14">
      <c r="A1127" s="102"/>
      <c r="I1127" s="103"/>
      <c r="J1127" s="104"/>
      <c r="K1127" s="76"/>
      <c r="L1127" s="76"/>
      <c r="M1127" s="103"/>
      <c r="N1127" s="103"/>
    </row>
    <row r="1128" spans="1:14">
      <c r="A1128" s="102"/>
      <c r="I1128" s="103"/>
      <c r="J1128" s="104"/>
      <c r="K1128" s="76"/>
      <c r="L1128" s="76"/>
      <c r="M1128" s="103"/>
      <c r="N1128" s="103"/>
    </row>
    <row r="1129" spans="1:14">
      <c r="A1129" s="102"/>
      <c r="I1129" s="103"/>
      <c r="J1129" s="104"/>
      <c r="K1129" s="76"/>
      <c r="L1129" s="76"/>
      <c r="M1129" s="103"/>
      <c r="N1129" s="103"/>
    </row>
    <row r="1130" spans="1:14">
      <c r="A1130" s="102"/>
      <c r="I1130" s="103"/>
      <c r="J1130" s="104"/>
      <c r="K1130" s="76"/>
      <c r="L1130" s="76"/>
      <c r="M1130" s="103"/>
      <c r="N1130" s="103"/>
    </row>
    <row r="1131" spans="1:14">
      <c r="A1131" s="102"/>
      <c r="I1131" s="103"/>
      <c r="J1131" s="104"/>
      <c r="K1131" s="76"/>
      <c r="L1131" s="76"/>
      <c r="M1131" s="103"/>
      <c r="N1131" s="103"/>
    </row>
    <row r="1132" spans="1:14">
      <c r="A1132" s="102"/>
      <c r="I1132" s="103"/>
      <c r="J1132" s="104"/>
      <c r="K1132" s="76"/>
      <c r="L1132" s="76"/>
      <c r="M1132" s="103"/>
      <c r="N1132" s="103"/>
    </row>
    <row r="1133" spans="1:14">
      <c r="A1133" s="102"/>
      <c r="I1133" s="103"/>
      <c r="J1133" s="104"/>
      <c r="K1133" s="76"/>
      <c r="L1133" s="76"/>
      <c r="M1133" s="103"/>
      <c r="N1133" s="103"/>
    </row>
    <row r="1134" spans="1:14">
      <c r="A1134" s="102"/>
      <c r="I1134" s="103"/>
      <c r="J1134" s="104"/>
      <c r="K1134" s="76"/>
      <c r="L1134" s="76"/>
      <c r="M1134" s="103"/>
      <c r="N1134" s="103"/>
    </row>
    <row r="1135" spans="1:14">
      <c r="A1135" s="102"/>
      <c r="I1135" s="103"/>
      <c r="J1135" s="104"/>
      <c r="K1135" s="76"/>
      <c r="L1135" s="76"/>
      <c r="M1135" s="103"/>
      <c r="N1135" s="103"/>
    </row>
    <row r="1136" spans="1:14">
      <c r="A1136" s="102"/>
      <c r="I1136" s="103"/>
      <c r="J1136" s="104"/>
      <c r="K1136" s="76"/>
      <c r="L1136" s="76"/>
      <c r="M1136" s="103"/>
      <c r="N1136" s="103"/>
    </row>
    <row r="1137" spans="1:14">
      <c r="A1137" s="102"/>
      <c r="I1137" s="103"/>
      <c r="J1137" s="104"/>
      <c r="K1137" s="76"/>
      <c r="L1137" s="76"/>
      <c r="M1137" s="103"/>
      <c r="N1137" s="103"/>
    </row>
    <row r="1138" spans="1:14">
      <c r="A1138" s="102"/>
      <c r="I1138" s="103"/>
      <c r="J1138" s="104"/>
      <c r="K1138" s="76"/>
      <c r="L1138" s="76"/>
      <c r="M1138" s="103"/>
      <c r="N1138" s="103"/>
    </row>
    <row r="1139" spans="1:14">
      <c r="A1139" s="102"/>
      <c r="I1139" s="103"/>
      <c r="J1139" s="104"/>
      <c r="K1139" s="76"/>
      <c r="L1139" s="76"/>
      <c r="M1139" s="103"/>
      <c r="N1139" s="103"/>
    </row>
    <row r="1140" spans="1:14">
      <c r="A1140" s="102"/>
      <c r="I1140" s="103"/>
      <c r="J1140" s="104"/>
      <c r="K1140" s="76"/>
      <c r="L1140" s="76"/>
      <c r="M1140" s="103"/>
      <c r="N1140" s="103"/>
    </row>
    <row r="1141" spans="1:14">
      <c r="A1141" s="102"/>
      <c r="I1141" s="103"/>
      <c r="J1141" s="104"/>
      <c r="K1141" s="76"/>
      <c r="L1141" s="76"/>
      <c r="M1141" s="103"/>
      <c r="N1141" s="103"/>
    </row>
    <row r="1142" spans="1:14">
      <c r="A1142" s="102"/>
      <c r="I1142" s="103"/>
      <c r="J1142" s="104"/>
      <c r="K1142" s="76"/>
      <c r="L1142" s="76"/>
      <c r="M1142" s="103"/>
      <c r="N1142" s="103"/>
    </row>
    <row r="1143" spans="1:14">
      <c r="A1143" s="102"/>
      <c r="I1143" s="103"/>
      <c r="J1143" s="104"/>
      <c r="K1143" s="76"/>
      <c r="L1143" s="76"/>
      <c r="M1143" s="103"/>
      <c r="N1143" s="103"/>
    </row>
    <row r="1144" spans="1:14">
      <c r="A1144" s="102"/>
      <c r="I1144" s="103"/>
      <c r="J1144" s="104"/>
      <c r="K1144" s="76"/>
      <c r="L1144" s="76"/>
      <c r="M1144" s="103"/>
      <c r="N1144" s="103"/>
    </row>
    <row r="1145" spans="1:14">
      <c r="A1145" s="102"/>
      <c r="I1145" s="103"/>
      <c r="J1145" s="104"/>
      <c r="K1145" s="76"/>
      <c r="L1145" s="76"/>
      <c r="M1145" s="103"/>
      <c r="N1145" s="103"/>
    </row>
    <row r="1146" spans="1:14">
      <c r="A1146" s="102"/>
      <c r="I1146" s="103"/>
      <c r="J1146" s="104"/>
      <c r="K1146" s="76"/>
      <c r="L1146" s="76"/>
      <c r="M1146" s="103"/>
      <c r="N1146" s="103"/>
    </row>
    <row r="1147" spans="1:14">
      <c r="A1147" s="102"/>
      <c r="I1147" s="103"/>
      <c r="J1147" s="104"/>
      <c r="K1147" s="76"/>
      <c r="L1147" s="76"/>
      <c r="M1147" s="103"/>
      <c r="N1147" s="103"/>
    </row>
    <row r="1148" spans="1:14">
      <c r="A1148" s="102"/>
      <c r="I1148" s="103"/>
      <c r="J1148" s="104"/>
      <c r="K1148" s="76"/>
      <c r="L1148" s="76"/>
      <c r="M1148" s="103"/>
      <c r="N1148" s="103"/>
    </row>
    <row r="1149" spans="1:14">
      <c r="A1149" s="102"/>
      <c r="I1149" s="103"/>
      <c r="J1149" s="104"/>
      <c r="K1149" s="76"/>
      <c r="L1149" s="76"/>
      <c r="M1149" s="103"/>
      <c r="N1149" s="103"/>
    </row>
    <row r="1150" spans="1:14">
      <c r="A1150" s="102"/>
      <c r="I1150" s="103"/>
      <c r="J1150" s="104"/>
      <c r="K1150" s="76"/>
      <c r="L1150" s="76"/>
      <c r="M1150" s="103"/>
      <c r="N1150" s="103"/>
    </row>
    <row r="1151" spans="1:14">
      <c r="A1151" s="102"/>
      <c r="I1151" s="103"/>
      <c r="J1151" s="104"/>
      <c r="K1151" s="76"/>
      <c r="L1151" s="76"/>
      <c r="M1151" s="103"/>
      <c r="N1151" s="103"/>
    </row>
    <row r="1152" spans="1:14">
      <c r="A1152" s="102"/>
      <c r="I1152" s="103"/>
      <c r="J1152" s="104"/>
      <c r="K1152" s="76"/>
      <c r="L1152" s="76"/>
      <c r="M1152" s="103"/>
      <c r="N1152" s="103"/>
    </row>
    <row r="1153" spans="1:14">
      <c r="A1153" s="102"/>
      <c r="I1153" s="103"/>
      <c r="J1153" s="104"/>
      <c r="K1153" s="76"/>
      <c r="L1153" s="76"/>
      <c r="M1153" s="103"/>
      <c r="N1153" s="103"/>
    </row>
    <row r="1154" spans="1:14">
      <c r="A1154" s="102"/>
      <c r="I1154" s="103"/>
      <c r="J1154" s="104"/>
      <c r="K1154" s="76"/>
      <c r="L1154" s="76"/>
      <c r="M1154" s="103"/>
      <c r="N1154" s="103"/>
    </row>
    <row r="1155" spans="1:14">
      <c r="A1155" s="102"/>
      <c r="I1155" s="103"/>
      <c r="J1155" s="104"/>
      <c r="K1155" s="76"/>
      <c r="L1155" s="76"/>
      <c r="M1155" s="103"/>
      <c r="N1155" s="103"/>
    </row>
    <row r="1156" spans="1:14">
      <c r="A1156" s="102"/>
      <c r="I1156" s="103"/>
      <c r="J1156" s="104"/>
      <c r="K1156" s="76"/>
      <c r="L1156" s="76"/>
      <c r="M1156" s="103"/>
      <c r="N1156" s="103"/>
    </row>
    <row r="1157" spans="1:14">
      <c r="A1157" s="102"/>
      <c r="I1157" s="103"/>
      <c r="J1157" s="104"/>
      <c r="K1157" s="76"/>
      <c r="L1157" s="76"/>
      <c r="M1157" s="103"/>
      <c r="N1157" s="103"/>
    </row>
    <row r="1158" spans="1:14">
      <c r="A1158" s="102"/>
      <c r="I1158" s="103"/>
      <c r="J1158" s="104"/>
      <c r="K1158" s="76"/>
      <c r="L1158" s="76"/>
      <c r="M1158" s="103"/>
      <c r="N1158" s="103"/>
    </row>
    <row r="1159" spans="1:14">
      <c r="A1159" s="102"/>
      <c r="I1159" s="103"/>
      <c r="J1159" s="104"/>
      <c r="K1159" s="76"/>
      <c r="L1159" s="76"/>
      <c r="M1159" s="103"/>
      <c r="N1159" s="103"/>
    </row>
    <row r="1160" spans="1:14">
      <c r="A1160" s="102"/>
      <c r="I1160" s="103"/>
      <c r="J1160" s="104"/>
      <c r="K1160" s="76"/>
      <c r="L1160" s="76"/>
      <c r="M1160" s="103"/>
      <c r="N1160" s="103"/>
    </row>
    <row r="1161" spans="1:14">
      <c r="A1161" s="102"/>
      <c r="I1161" s="103"/>
      <c r="J1161" s="104"/>
      <c r="K1161" s="76"/>
      <c r="L1161" s="76"/>
      <c r="M1161" s="103"/>
      <c r="N1161" s="103"/>
    </row>
    <row r="1162" spans="1:14">
      <c r="A1162" s="102"/>
      <c r="I1162" s="103"/>
      <c r="J1162" s="104"/>
      <c r="K1162" s="76"/>
      <c r="L1162" s="76"/>
      <c r="M1162" s="103"/>
      <c r="N1162" s="103"/>
    </row>
    <row r="1163" spans="1:14">
      <c r="A1163" s="102"/>
      <c r="I1163" s="103"/>
      <c r="J1163" s="104"/>
      <c r="K1163" s="76"/>
      <c r="L1163" s="76"/>
      <c r="M1163" s="103"/>
      <c r="N1163" s="103"/>
    </row>
    <row r="1164" spans="1:14">
      <c r="A1164" s="102"/>
      <c r="I1164" s="103"/>
      <c r="J1164" s="104"/>
      <c r="K1164" s="76"/>
      <c r="L1164" s="76"/>
      <c r="M1164" s="103"/>
      <c r="N1164" s="103"/>
    </row>
    <row r="1165" spans="1:14">
      <c r="A1165" s="102"/>
      <c r="I1165" s="103"/>
      <c r="J1165" s="104"/>
      <c r="K1165" s="76"/>
      <c r="L1165" s="76"/>
      <c r="M1165" s="103"/>
      <c r="N1165" s="103"/>
    </row>
    <row r="1166" spans="1:14">
      <c r="A1166" s="102"/>
      <c r="I1166" s="103"/>
      <c r="J1166" s="104"/>
      <c r="K1166" s="76"/>
      <c r="L1166" s="76"/>
      <c r="M1166" s="103"/>
      <c r="N1166" s="103"/>
    </row>
    <row r="1167" spans="1:14">
      <c r="A1167" s="102"/>
      <c r="I1167" s="103"/>
      <c r="J1167" s="104"/>
      <c r="K1167" s="76"/>
      <c r="L1167" s="76"/>
      <c r="M1167" s="103"/>
      <c r="N1167" s="103"/>
    </row>
    <row r="1168" spans="1:14">
      <c r="A1168" s="102"/>
      <c r="I1168" s="103"/>
      <c r="J1168" s="104"/>
      <c r="K1168" s="76"/>
      <c r="L1168" s="76"/>
      <c r="M1168" s="103"/>
      <c r="N1168" s="103"/>
    </row>
    <row r="1169" spans="1:14">
      <c r="A1169" s="102"/>
      <c r="I1169" s="103"/>
      <c r="J1169" s="104"/>
      <c r="K1169" s="76"/>
      <c r="L1169" s="76"/>
      <c r="M1169" s="103"/>
      <c r="N1169" s="103"/>
    </row>
    <row r="1170" spans="1:14">
      <c r="A1170" s="102"/>
      <c r="I1170" s="103"/>
      <c r="J1170" s="104"/>
      <c r="K1170" s="76"/>
      <c r="L1170" s="76"/>
      <c r="M1170" s="103"/>
      <c r="N1170" s="103"/>
    </row>
    <row r="1171" spans="1:14">
      <c r="A1171" s="102"/>
      <c r="I1171" s="103"/>
      <c r="J1171" s="104"/>
      <c r="K1171" s="76"/>
      <c r="L1171" s="76"/>
      <c r="M1171" s="103"/>
      <c r="N1171" s="103"/>
    </row>
    <row r="1172" spans="1:14">
      <c r="A1172" s="102"/>
      <c r="I1172" s="103"/>
      <c r="J1172" s="104"/>
      <c r="K1172" s="76"/>
      <c r="L1172" s="76"/>
      <c r="M1172" s="103"/>
      <c r="N1172" s="103"/>
    </row>
    <row r="1173" spans="1:14">
      <c r="A1173" s="102"/>
      <c r="I1173" s="103"/>
      <c r="J1173" s="104"/>
      <c r="K1173" s="76"/>
      <c r="L1173" s="76"/>
      <c r="M1173" s="103"/>
      <c r="N1173" s="103"/>
    </row>
    <row r="1174" spans="1:14">
      <c r="A1174" s="102"/>
      <c r="I1174" s="103"/>
      <c r="J1174" s="104"/>
      <c r="K1174" s="76"/>
      <c r="L1174" s="76"/>
      <c r="M1174" s="103"/>
      <c r="N1174" s="103"/>
    </row>
    <row r="1175" spans="1:14">
      <c r="A1175" s="102"/>
      <c r="I1175" s="103"/>
      <c r="J1175" s="104"/>
      <c r="K1175" s="76"/>
      <c r="L1175" s="76"/>
      <c r="M1175" s="103"/>
      <c r="N1175" s="103"/>
    </row>
    <row r="1176" spans="1:14">
      <c r="A1176" s="102"/>
      <c r="I1176" s="103"/>
      <c r="J1176" s="104"/>
      <c r="K1176" s="76"/>
      <c r="L1176" s="76"/>
      <c r="M1176" s="103"/>
      <c r="N1176" s="103"/>
    </row>
    <row r="1177" spans="1:14">
      <c r="A1177" s="102"/>
      <c r="I1177" s="103"/>
      <c r="J1177" s="104"/>
      <c r="K1177" s="76"/>
      <c r="L1177" s="76"/>
      <c r="M1177" s="103"/>
      <c r="N1177" s="103"/>
    </row>
    <row r="1178" spans="1:14">
      <c r="A1178" s="102"/>
      <c r="I1178" s="103"/>
      <c r="J1178" s="104"/>
      <c r="K1178" s="76"/>
      <c r="L1178" s="76"/>
      <c r="M1178" s="103"/>
      <c r="N1178" s="103"/>
    </row>
    <row r="1179" spans="1:14">
      <c r="A1179" s="102"/>
      <c r="I1179" s="103"/>
      <c r="J1179" s="104"/>
      <c r="K1179" s="76"/>
      <c r="L1179" s="76"/>
      <c r="M1179" s="103"/>
      <c r="N1179" s="103"/>
    </row>
    <row r="1180" spans="1:14">
      <c r="A1180" s="102"/>
      <c r="I1180" s="103"/>
      <c r="J1180" s="104"/>
      <c r="K1180" s="76"/>
      <c r="L1180" s="76"/>
      <c r="M1180" s="103"/>
      <c r="N1180" s="103"/>
    </row>
    <row r="1181" spans="1:14">
      <c r="A1181" s="102"/>
      <c r="I1181" s="103"/>
      <c r="J1181" s="104"/>
      <c r="K1181" s="76"/>
      <c r="L1181" s="76"/>
      <c r="M1181" s="103"/>
      <c r="N1181" s="103"/>
    </row>
    <row r="1182" spans="1:14">
      <c r="A1182" s="102"/>
      <c r="I1182" s="103"/>
      <c r="J1182" s="104"/>
      <c r="K1182" s="76"/>
      <c r="L1182" s="76"/>
      <c r="M1182" s="103"/>
      <c r="N1182" s="103"/>
    </row>
    <row r="1183" spans="1:14">
      <c r="A1183" s="102"/>
      <c r="I1183" s="103"/>
      <c r="J1183" s="104"/>
      <c r="K1183" s="76"/>
      <c r="L1183" s="76"/>
      <c r="M1183" s="103"/>
      <c r="N1183" s="103"/>
    </row>
    <row r="1184" spans="1:14">
      <c r="A1184" s="102"/>
      <c r="I1184" s="103"/>
      <c r="J1184" s="104"/>
      <c r="K1184" s="76"/>
      <c r="L1184" s="76"/>
      <c r="M1184" s="103"/>
      <c r="N1184" s="103"/>
    </row>
    <row r="1185" spans="1:14">
      <c r="A1185" s="102"/>
      <c r="I1185" s="103"/>
      <c r="J1185" s="104"/>
      <c r="K1185" s="76"/>
      <c r="L1185" s="76"/>
      <c r="M1185" s="103"/>
      <c r="N1185" s="103"/>
    </row>
    <row r="1186" spans="1:14">
      <c r="A1186" s="102"/>
      <c r="I1186" s="103"/>
      <c r="J1186" s="104"/>
      <c r="K1186" s="76"/>
      <c r="L1186" s="76"/>
      <c r="M1186" s="103"/>
      <c r="N1186" s="103"/>
    </row>
    <row r="1187" spans="1:14">
      <c r="A1187" s="102"/>
      <c r="I1187" s="103"/>
      <c r="J1187" s="104"/>
      <c r="K1187" s="76"/>
      <c r="L1187" s="76"/>
      <c r="M1187" s="103"/>
      <c r="N1187" s="103"/>
    </row>
    <row r="1188" spans="1:14">
      <c r="A1188" s="102"/>
      <c r="I1188" s="103"/>
      <c r="J1188" s="104"/>
      <c r="K1188" s="76"/>
      <c r="L1188" s="76"/>
      <c r="M1188" s="103"/>
      <c r="N1188" s="103"/>
    </row>
    <row r="1189" spans="1:14">
      <c r="A1189" s="102"/>
      <c r="I1189" s="103"/>
      <c r="J1189" s="104"/>
      <c r="K1189" s="76"/>
      <c r="L1189" s="76"/>
      <c r="M1189" s="103"/>
      <c r="N1189" s="103"/>
    </row>
    <row r="1190" spans="1:14">
      <c r="A1190" s="102"/>
      <c r="I1190" s="103"/>
      <c r="J1190" s="104"/>
      <c r="K1190" s="76"/>
      <c r="L1190" s="76"/>
      <c r="M1190" s="103"/>
      <c r="N1190" s="103"/>
    </row>
    <row r="1191" spans="1:14">
      <c r="A1191" s="102"/>
      <c r="I1191" s="103"/>
      <c r="J1191" s="104"/>
      <c r="K1191" s="76"/>
      <c r="L1191" s="76"/>
      <c r="M1191" s="103"/>
      <c r="N1191" s="103"/>
    </row>
    <row r="1192" spans="1:14">
      <c r="A1192" s="102"/>
      <c r="I1192" s="103"/>
      <c r="J1192" s="104"/>
      <c r="K1192" s="76"/>
      <c r="L1192" s="76"/>
      <c r="M1192" s="103"/>
      <c r="N1192" s="103"/>
    </row>
    <row r="1193" spans="1:14">
      <c r="A1193" s="102"/>
      <c r="I1193" s="103"/>
      <c r="J1193" s="104"/>
      <c r="K1193" s="76"/>
      <c r="L1193" s="76"/>
      <c r="M1193" s="103"/>
      <c r="N1193" s="103"/>
    </row>
    <row r="1194" spans="1:14">
      <c r="A1194" s="102"/>
      <c r="I1194" s="103"/>
      <c r="J1194" s="104"/>
      <c r="K1194" s="76"/>
      <c r="L1194" s="76"/>
      <c r="M1194" s="103"/>
      <c r="N1194" s="103"/>
    </row>
    <row r="1195" spans="1:14">
      <c r="A1195" s="102"/>
      <c r="I1195" s="103"/>
      <c r="J1195" s="104"/>
      <c r="K1195" s="76"/>
      <c r="L1195" s="76"/>
      <c r="M1195" s="103"/>
      <c r="N1195" s="103"/>
    </row>
    <row r="1196" spans="1:14">
      <c r="A1196" s="102"/>
      <c r="I1196" s="103"/>
      <c r="J1196" s="104"/>
      <c r="K1196" s="76"/>
      <c r="L1196" s="76"/>
      <c r="M1196" s="103"/>
      <c r="N1196" s="103"/>
    </row>
    <row r="1197" spans="1:14">
      <c r="A1197" s="102"/>
      <c r="I1197" s="103"/>
      <c r="J1197" s="104"/>
      <c r="K1197" s="76"/>
      <c r="L1197" s="76"/>
      <c r="M1197" s="103"/>
      <c r="N1197" s="103"/>
    </row>
    <row r="1198" spans="1:14">
      <c r="A1198" s="102"/>
      <c r="I1198" s="103"/>
      <c r="J1198" s="104"/>
      <c r="K1198" s="76"/>
      <c r="L1198" s="76"/>
      <c r="M1198" s="103"/>
      <c r="N1198" s="103"/>
    </row>
    <row r="1199" spans="1:14">
      <c r="A1199" s="102"/>
      <c r="I1199" s="103"/>
      <c r="J1199" s="104"/>
      <c r="K1199" s="76"/>
      <c r="L1199" s="76"/>
      <c r="M1199" s="103"/>
      <c r="N1199" s="103"/>
    </row>
    <row r="1200" spans="1:14">
      <c r="A1200" s="102"/>
      <c r="I1200" s="103"/>
      <c r="J1200" s="104"/>
      <c r="K1200" s="76"/>
      <c r="L1200" s="76"/>
      <c r="M1200" s="103"/>
      <c r="N1200" s="103"/>
    </row>
    <row r="1201" spans="1:14">
      <c r="A1201" s="102"/>
      <c r="I1201" s="103"/>
      <c r="J1201" s="104"/>
      <c r="K1201" s="76"/>
      <c r="L1201" s="76"/>
      <c r="M1201" s="103"/>
      <c r="N1201" s="103"/>
    </row>
    <row r="1202" spans="1:14">
      <c r="A1202" s="102"/>
      <c r="I1202" s="103"/>
      <c r="J1202" s="104"/>
      <c r="K1202" s="76"/>
      <c r="L1202" s="76"/>
      <c r="M1202" s="103"/>
      <c r="N1202" s="103"/>
    </row>
    <row r="1203" spans="1:14">
      <c r="A1203" s="102"/>
      <c r="I1203" s="103"/>
      <c r="J1203" s="104"/>
      <c r="K1203" s="76"/>
      <c r="L1203" s="76"/>
      <c r="M1203" s="103"/>
      <c r="N1203" s="103"/>
    </row>
    <row r="1204" spans="1:14">
      <c r="A1204" s="102"/>
      <c r="I1204" s="103"/>
      <c r="J1204" s="104"/>
      <c r="K1204" s="76"/>
      <c r="L1204" s="76"/>
      <c r="M1204" s="103"/>
      <c r="N1204" s="103"/>
    </row>
    <row r="1205" spans="1:14">
      <c r="A1205" s="102"/>
      <c r="I1205" s="103"/>
      <c r="J1205" s="104"/>
      <c r="K1205" s="76"/>
      <c r="L1205" s="76"/>
      <c r="M1205" s="103"/>
      <c r="N1205" s="103"/>
    </row>
    <row r="1206" spans="1:14">
      <c r="A1206" s="102"/>
      <c r="I1206" s="103"/>
      <c r="J1206" s="104"/>
      <c r="K1206" s="76"/>
      <c r="L1206" s="76"/>
      <c r="M1206" s="103"/>
      <c r="N1206" s="103"/>
    </row>
    <row r="1207" spans="1:14">
      <c r="A1207" s="102"/>
      <c r="I1207" s="103"/>
      <c r="J1207" s="104"/>
      <c r="K1207" s="76"/>
      <c r="L1207" s="76"/>
      <c r="M1207" s="103"/>
      <c r="N1207" s="103"/>
    </row>
    <row r="1208" spans="1:14">
      <c r="A1208" s="102"/>
      <c r="I1208" s="103"/>
      <c r="J1208" s="104"/>
      <c r="K1208" s="76"/>
      <c r="L1208" s="76"/>
      <c r="M1208" s="103"/>
      <c r="N1208" s="103"/>
    </row>
    <row r="1209" spans="1:14">
      <c r="A1209" s="102"/>
      <c r="I1209" s="103"/>
      <c r="J1209" s="104"/>
      <c r="K1209" s="76"/>
      <c r="L1209" s="76"/>
      <c r="M1209" s="103"/>
      <c r="N1209" s="103"/>
    </row>
    <row r="1210" spans="1:14">
      <c r="A1210" s="102"/>
      <c r="I1210" s="103"/>
      <c r="J1210" s="104"/>
      <c r="K1210" s="76"/>
      <c r="L1210" s="76"/>
      <c r="M1210" s="103"/>
      <c r="N1210" s="103"/>
    </row>
    <row r="1211" spans="1:14">
      <c r="A1211" s="102"/>
      <c r="I1211" s="103"/>
      <c r="J1211" s="104"/>
      <c r="K1211" s="76"/>
      <c r="L1211" s="76"/>
      <c r="M1211" s="103"/>
      <c r="N1211" s="103"/>
    </row>
    <row r="1212" spans="1:14">
      <c r="A1212" s="102"/>
      <c r="I1212" s="103"/>
      <c r="J1212" s="104"/>
      <c r="K1212" s="76"/>
      <c r="L1212" s="76"/>
      <c r="M1212" s="103"/>
      <c r="N1212" s="103"/>
    </row>
    <row r="1213" spans="1:14">
      <c r="A1213" s="102"/>
      <c r="I1213" s="103"/>
      <c r="J1213" s="104"/>
      <c r="K1213" s="76"/>
      <c r="L1213" s="76"/>
      <c r="M1213" s="103"/>
      <c r="N1213" s="103"/>
    </row>
    <row r="1214" spans="1:14">
      <c r="A1214" s="102"/>
      <c r="I1214" s="103"/>
      <c r="J1214" s="104"/>
      <c r="K1214" s="76"/>
      <c r="L1214" s="76"/>
      <c r="M1214" s="103"/>
      <c r="N1214" s="103"/>
    </row>
    <row r="1215" spans="1:14">
      <c r="A1215" s="102"/>
      <c r="I1215" s="103"/>
      <c r="J1215" s="104"/>
      <c r="K1215" s="76"/>
      <c r="L1215" s="76"/>
      <c r="M1215" s="103"/>
      <c r="N1215" s="103"/>
    </row>
    <row r="1216" spans="1:14">
      <c r="A1216" s="102"/>
      <c r="I1216" s="103"/>
      <c r="J1216" s="104"/>
      <c r="K1216" s="76"/>
      <c r="L1216" s="76"/>
      <c r="M1216" s="103"/>
      <c r="N1216" s="103"/>
    </row>
    <row r="1217" spans="1:14">
      <c r="A1217" s="102"/>
      <c r="I1217" s="103"/>
      <c r="J1217" s="104"/>
      <c r="K1217" s="76"/>
      <c r="L1217" s="76"/>
      <c r="M1217" s="103"/>
      <c r="N1217" s="103"/>
    </row>
    <row r="1218" spans="1:14">
      <c r="A1218" s="102"/>
      <c r="I1218" s="103"/>
      <c r="J1218" s="104"/>
      <c r="K1218" s="76"/>
      <c r="L1218" s="76"/>
      <c r="M1218" s="103"/>
      <c r="N1218" s="103"/>
    </row>
    <row r="1219" spans="1:14">
      <c r="A1219" s="102"/>
      <c r="I1219" s="103"/>
      <c r="J1219" s="104"/>
      <c r="K1219" s="76"/>
      <c r="L1219" s="76"/>
      <c r="M1219" s="103"/>
      <c r="N1219" s="103"/>
    </row>
    <row r="1220" spans="1:14">
      <c r="A1220" s="102"/>
      <c r="I1220" s="103"/>
      <c r="J1220" s="104"/>
      <c r="K1220" s="76"/>
      <c r="L1220" s="76"/>
      <c r="M1220" s="103"/>
      <c r="N1220" s="103"/>
    </row>
    <row r="1221" spans="1:14">
      <c r="A1221" s="102"/>
      <c r="I1221" s="103"/>
      <c r="J1221" s="104"/>
      <c r="K1221" s="76"/>
      <c r="L1221" s="76"/>
      <c r="M1221" s="103"/>
      <c r="N1221" s="103"/>
    </row>
    <row r="1222" spans="1:14">
      <c r="A1222" s="102"/>
      <c r="I1222" s="103"/>
      <c r="J1222" s="104"/>
      <c r="K1222" s="76"/>
      <c r="L1222" s="76"/>
      <c r="M1222" s="103"/>
      <c r="N1222" s="103"/>
    </row>
    <row r="1223" spans="1:14">
      <c r="A1223" s="102"/>
      <c r="I1223" s="103"/>
      <c r="J1223" s="104"/>
      <c r="K1223" s="76"/>
      <c r="L1223" s="76"/>
      <c r="M1223" s="103"/>
      <c r="N1223" s="103"/>
    </row>
    <row r="1224" spans="1:14">
      <c r="A1224" s="102"/>
      <c r="I1224" s="103"/>
      <c r="J1224" s="104"/>
      <c r="K1224" s="76"/>
      <c r="L1224" s="76"/>
      <c r="M1224" s="103"/>
      <c r="N1224" s="103"/>
    </row>
    <row r="1225" spans="1:14">
      <c r="A1225" s="102"/>
      <c r="I1225" s="103"/>
      <c r="J1225" s="104"/>
      <c r="K1225" s="76"/>
      <c r="L1225" s="76"/>
      <c r="M1225" s="103"/>
      <c r="N1225" s="103"/>
    </row>
    <row r="1226" spans="1:14">
      <c r="A1226" s="102"/>
      <c r="I1226" s="103"/>
      <c r="J1226" s="104"/>
      <c r="K1226" s="76"/>
      <c r="L1226" s="76"/>
      <c r="M1226" s="103"/>
      <c r="N1226" s="103"/>
    </row>
    <row r="1227" spans="1:14">
      <c r="A1227" s="102"/>
      <c r="I1227" s="103"/>
      <c r="J1227" s="104"/>
      <c r="K1227" s="76"/>
      <c r="L1227" s="76"/>
      <c r="M1227" s="103"/>
      <c r="N1227" s="103"/>
    </row>
    <row r="1228" spans="1:14">
      <c r="A1228" s="102"/>
      <c r="I1228" s="103"/>
      <c r="J1228" s="104"/>
      <c r="K1228" s="76"/>
      <c r="L1228" s="76"/>
      <c r="M1228" s="103"/>
      <c r="N1228" s="103"/>
    </row>
    <row r="1229" spans="1:14">
      <c r="A1229" s="102"/>
      <c r="I1229" s="103"/>
      <c r="J1229" s="104"/>
      <c r="K1229" s="76"/>
      <c r="L1229" s="76"/>
      <c r="M1229" s="103"/>
      <c r="N1229" s="103"/>
    </row>
    <row r="1230" spans="1:14">
      <c r="A1230" s="102"/>
      <c r="I1230" s="103"/>
      <c r="J1230" s="104"/>
      <c r="K1230" s="76"/>
      <c r="L1230" s="76"/>
      <c r="M1230" s="103"/>
      <c r="N1230" s="103"/>
    </row>
    <row r="1231" spans="1:14">
      <c r="A1231" s="102"/>
      <c r="I1231" s="103"/>
      <c r="J1231" s="104"/>
      <c r="K1231" s="76"/>
      <c r="L1231" s="76"/>
      <c r="M1231" s="103"/>
      <c r="N1231" s="103"/>
    </row>
    <row r="1232" spans="1:14">
      <c r="A1232" s="102"/>
      <c r="I1232" s="103"/>
      <c r="J1232" s="104"/>
      <c r="K1232" s="76"/>
      <c r="L1232" s="76"/>
      <c r="M1232" s="103"/>
      <c r="N1232" s="103"/>
    </row>
    <row r="1233" spans="1:14">
      <c r="A1233" s="102"/>
      <c r="I1233" s="103"/>
      <c r="J1233" s="104"/>
      <c r="K1233" s="76"/>
      <c r="L1233" s="76"/>
      <c r="M1233" s="103"/>
      <c r="N1233" s="103"/>
    </row>
    <row r="1234" spans="1:14">
      <c r="A1234" s="102"/>
      <c r="I1234" s="103"/>
      <c r="J1234" s="104"/>
      <c r="K1234" s="76"/>
      <c r="L1234" s="76"/>
      <c r="M1234" s="103"/>
      <c r="N1234" s="103"/>
    </row>
    <row r="1235" spans="1:14">
      <c r="A1235" s="102"/>
      <c r="I1235" s="103"/>
      <c r="J1235" s="104"/>
      <c r="K1235" s="76"/>
      <c r="L1235" s="76"/>
      <c r="M1235" s="103"/>
      <c r="N1235" s="103"/>
    </row>
    <row r="1236" spans="1:14">
      <c r="A1236" s="102"/>
      <c r="I1236" s="103"/>
      <c r="J1236" s="104"/>
      <c r="K1236" s="76"/>
      <c r="L1236" s="76"/>
      <c r="M1236" s="103"/>
      <c r="N1236" s="103"/>
    </row>
    <row r="1237" spans="1:14">
      <c r="A1237" s="102"/>
      <c r="I1237" s="103"/>
      <c r="J1237" s="104"/>
      <c r="K1237" s="76"/>
      <c r="L1237" s="76"/>
      <c r="M1237" s="103"/>
      <c r="N1237" s="103"/>
    </row>
    <row r="1238" spans="1:14">
      <c r="A1238" s="102"/>
      <c r="I1238" s="103"/>
      <c r="J1238" s="104"/>
      <c r="K1238" s="76"/>
      <c r="L1238" s="76"/>
      <c r="M1238" s="103"/>
      <c r="N1238" s="103"/>
    </row>
    <row r="1239" spans="1:14">
      <c r="A1239" s="102"/>
      <c r="I1239" s="103"/>
      <c r="J1239" s="104"/>
      <c r="K1239" s="76"/>
      <c r="L1239" s="76"/>
      <c r="M1239" s="103"/>
      <c r="N1239" s="103"/>
    </row>
    <row r="1240" spans="1:14">
      <c r="A1240" s="102"/>
      <c r="I1240" s="103"/>
      <c r="J1240" s="104"/>
      <c r="K1240" s="76"/>
      <c r="L1240" s="76"/>
      <c r="M1240" s="103"/>
      <c r="N1240" s="103"/>
    </row>
    <row r="1241" spans="1:14">
      <c r="A1241" s="102"/>
      <c r="I1241" s="103"/>
      <c r="J1241" s="104"/>
      <c r="K1241" s="76"/>
      <c r="L1241" s="76"/>
      <c r="M1241" s="103"/>
      <c r="N1241" s="103"/>
    </row>
    <row r="1242" spans="1:14">
      <c r="A1242" s="102"/>
      <c r="I1242" s="103"/>
      <c r="J1242" s="104"/>
      <c r="K1242" s="76"/>
      <c r="L1242" s="76"/>
      <c r="M1242" s="103"/>
      <c r="N1242" s="103"/>
    </row>
    <row r="1243" spans="1:14">
      <c r="A1243" s="102"/>
      <c r="I1243" s="103"/>
      <c r="J1243" s="104"/>
      <c r="K1243" s="76"/>
      <c r="L1243" s="76"/>
      <c r="M1243" s="103"/>
      <c r="N1243" s="103"/>
    </row>
    <row r="1244" spans="1:14">
      <c r="A1244" s="102"/>
      <c r="I1244" s="103"/>
      <c r="J1244" s="104"/>
      <c r="K1244" s="76"/>
      <c r="L1244" s="76"/>
      <c r="M1244" s="103"/>
      <c r="N1244" s="103"/>
    </row>
    <row r="1245" spans="1:14">
      <c r="A1245" s="102"/>
      <c r="I1245" s="103"/>
      <c r="J1245" s="104"/>
      <c r="K1245" s="76"/>
      <c r="L1245" s="76"/>
      <c r="M1245" s="103"/>
      <c r="N1245" s="103"/>
    </row>
    <row r="1246" spans="1:14">
      <c r="A1246" s="102"/>
      <c r="I1246" s="103"/>
      <c r="J1246" s="104"/>
      <c r="K1246" s="76"/>
      <c r="L1246" s="76"/>
      <c r="M1246" s="103"/>
      <c r="N1246" s="103"/>
    </row>
    <row r="1247" spans="1:14">
      <c r="A1247" s="102"/>
      <c r="I1247" s="103"/>
      <c r="J1247" s="104"/>
      <c r="K1247" s="76"/>
      <c r="L1247" s="76"/>
      <c r="M1247" s="103"/>
      <c r="N1247" s="103"/>
    </row>
    <row r="1248" spans="1:14">
      <c r="A1248" s="102"/>
      <c r="I1248" s="103"/>
      <c r="J1248" s="104"/>
      <c r="K1248" s="76"/>
      <c r="L1248" s="76"/>
      <c r="M1248" s="103"/>
      <c r="N1248" s="103"/>
    </row>
    <row r="1249" spans="1:14">
      <c r="A1249" s="102"/>
      <c r="I1249" s="103"/>
      <c r="J1249" s="104"/>
      <c r="K1249" s="76"/>
      <c r="L1249" s="76"/>
      <c r="M1249" s="103"/>
      <c r="N1249" s="103"/>
    </row>
    <row r="1250" spans="1:14">
      <c r="A1250" s="102"/>
      <c r="I1250" s="103"/>
      <c r="J1250" s="104"/>
      <c r="K1250" s="76"/>
      <c r="L1250" s="76"/>
      <c r="M1250" s="103"/>
      <c r="N1250" s="103"/>
    </row>
    <row r="1251" spans="1:14">
      <c r="A1251" s="102"/>
      <c r="I1251" s="103"/>
      <c r="J1251" s="104"/>
      <c r="K1251" s="76"/>
      <c r="L1251" s="76"/>
      <c r="M1251" s="103"/>
      <c r="N1251" s="103"/>
    </row>
    <row r="1252" spans="1:14">
      <c r="A1252" s="102"/>
      <c r="I1252" s="103"/>
      <c r="J1252" s="104"/>
      <c r="K1252" s="76"/>
      <c r="L1252" s="76"/>
      <c r="M1252" s="103"/>
      <c r="N1252" s="103"/>
    </row>
    <row r="1253" spans="1:14">
      <c r="A1253" s="102"/>
      <c r="I1253" s="103"/>
      <c r="J1253" s="104"/>
      <c r="K1253" s="76"/>
      <c r="L1253" s="76"/>
      <c r="M1253" s="103"/>
      <c r="N1253" s="103"/>
    </row>
    <row r="1254" spans="1:14">
      <c r="A1254" s="102"/>
      <c r="I1254" s="103"/>
      <c r="J1254" s="104"/>
      <c r="K1254" s="76"/>
      <c r="L1254" s="76"/>
      <c r="M1254" s="103"/>
      <c r="N1254" s="103"/>
    </row>
    <row r="1255" spans="1:14">
      <c r="A1255" s="102"/>
      <c r="I1255" s="103"/>
      <c r="J1255" s="104"/>
      <c r="K1255" s="76"/>
      <c r="L1255" s="76"/>
      <c r="M1255" s="103"/>
      <c r="N1255" s="103"/>
    </row>
    <row r="1256" spans="1:14">
      <c r="A1256" s="102"/>
      <c r="I1256" s="103"/>
      <c r="J1256" s="104"/>
      <c r="K1256" s="76"/>
      <c r="L1256" s="76"/>
      <c r="M1256" s="103"/>
      <c r="N1256" s="103"/>
    </row>
    <row r="1257" spans="1:14">
      <c r="A1257" s="102"/>
      <c r="I1257" s="103"/>
      <c r="J1257" s="104"/>
      <c r="K1257" s="76"/>
      <c r="L1257" s="76"/>
      <c r="M1257" s="103"/>
      <c r="N1257" s="103"/>
    </row>
    <row r="1258" spans="1:14">
      <c r="A1258" s="102"/>
      <c r="I1258" s="103"/>
      <c r="J1258" s="104"/>
      <c r="K1258" s="76"/>
      <c r="L1258" s="76"/>
      <c r="M1258" s="103"/>
      <c r="N1258" s="103"/>
    </row>
    <row r="1259" spans="1:14">
      <c r="A1259" s="102"/>
      <c r="I1259" s="103"/>
      <c r="J1259" s="104"/>
      <c r="K1259" s="76"/>
      <c r="L1259" s="76"/>
      <c r="M1259" s="103"/>
      <c r="N1259" s="103"/>
    </row>
    <row r="1260" spans="1:14">
      <c r="A1260" s="102"/>
      <c r="I1260" s="103"/>
      <c r="J1260" s="104"/>
      <c r="K1260" s="76"/>
      <c r="L1260" s="76"/>
      <c r="M1260" s="103"/>
      <c r="N1260" s="103"/>
    </row>
    <row r="1261" spans="1:14">
      <c r="A1261" s="102"/>
      <c r="I1261" s="103"/>
      <c r="J1261" s="104"/>
      <c r="K1261" s="76"/>
      <c r="L1261" s="76"/>
      <c r="M1261" s="103"/>
      <c r="N1261" s="103"/>
    </row>
    <row r="1262" spans="1:14">
      <c r="A1262" s="102"/>
      <c r="I1262" s="103"/>
      <c r="J1262" s="104"/>
      <c r="K1262" s="76"/>
      <c r="L1262" s="76"/>
      <c r="M1262" s="103"/>
      <c r="N1262" s="103"/>
    </row>
    <row r="1263" spans="1:14">
      <c r="A1263" s="102"/>
      <c r="I1263" s="103"/>
      <c r="J1263" s="104"/>
      <c r="K1263" s="76"/>
      <c r="L1263" s="76"/>
      <c r="M1263" s="103"/>
      <c r="N1263" s="103"/>
    </row>
    <row r="1264" spans="1:14">
      <c r="A1264" s="102"/>
      <c r="I1264" s="103"/>
      <c r="J1264" s="104"/>
      <c r="K1264" s="76"/>
      <c r="L1264" s="76"/>
      <c r="M1264" s="103"/>
      <c r="N1264" s="103"/>
    </row>
    <row r="1265" spans="1:14">
      <c r="A1265" s="102"/>
      <c r="I1265" s="103"/>
      <c r="J1265" s="104"/>
      <c r="K1265" s="76"/>
      <c r="L1265" s="76"/>
      <c r="M1265" s="103"/>
      <c r="N1265" s="103"/>
    </row>
    <row r="1266" spans="1:14">
      <c r="A1266" s="102"/>
      <c r="I1266" s="103"/>
      <c r="J1266" s="104"/>
      <c r="K1266" s="76"/>
      <c r="L1266" s="76"/>
      <c r="M1266" s="103"/>
      <c r="N1266" s="103"/>
    </row>
    <row r="1267" spans="1:14">
      <c r="A1267" s="102"/>
      <c r="I1267" s="103"/>
      <c r="J1267" s="104"/>
      <c r="K1267" s="76"/>
      <c r="L1267" s="76"/>
      <c r="M1267" s="103"/>
      <c r="N1267" s="103"/>
    </row>
    <row r="1268" spans="1:14">
      <c r="A1268" s="102"/>
      <c r="I1268" s="103"/>
      <c r="J1268" s="104"/>
      <c r="K1268" s="76"/>
      <c r="L1268" s="76"/>
      <c r="M1268" s="103"/>
      <c r="N1268" s="103"/>
    </row>
    <row r="1269" spans="1:14">
      <c r="A1269" s="102"/>
      <c r="I1269" s="103"/>
      <c r="J1269" s="104"/>
      <c r="K1269" s="76"/>
      <c r="L1269" s="76"/>
      <c r="M1269" s="103"/>
      <c r="N1269" s="103"/>
    </row>
    <row r="1270" spans="1:14">
      <c r="A1270" s="102"/>
      <c r="I1270" s="103"/>
      <c r="J1270" s="104"/>
      <c r="K1270" s="76"/>
      <c r="L1270" s="76"/>
      <c r="M1270" s="103"/>
      <c r="N1270" s="103"/>
    </row>
    <row r="1271" spans="1:14">
      <c r="A1271" s="102"/>
      <c r="I1271" s="103"/>
      <c r="J1271" s="104"/>
      <c r="K1271" s="76"/>
      <c r="L1271" s="76"/>
      <c r="M1271" s="103"/>
      <c r="N1271" s="103"/>
    </row>
    <row r="1272" spans="1:14">
      <c r="A1272" s="102"/>
      <c r="I1272" s="103"/>
      <c r="J1272" s="104"/>
      <c r="K1272" s="76"/>
      <c r="L1272" s="76"/>
      <c r="M1272" s="103"/>
      <c r="N1272" s="103"/>
    </row>
    <row r="1273" spans="1:14">
      <c r="A1273" s="102"/>
      <c r="I1273" s="103"/>
      <c r="J1273" s="104"/>
      <c r="K1273" s="76"/>
      <c r="L1273" s="76"/>
      <c r="M1273" s="103"/>
      <c r="N1273" s="103"/>
    </row>
    <row r="1274" spans="1:14">
      <c r="A1274" s="102"/>
      <c r="I1274" s="103"/>
      <c r="J1274" s="104"/>
      <c r="K1274" s="76"/>
      <c r="L1274" s="76"/>
      <c r="M1274" s="103"/>
      <c r="N1274" s="103"/>
    </row>
    <row r="1275" spans="1:14">
      <c r="A1275" s="102"/>
      <c r="I1275" s="103"/>
      <c r="J1275" s="104"/>
      <c r="K1275" s="76"/>
      <c r="L1275" s="76"/>
      <c r="M1275" s="103"/>
      <c r="N1275" s="103"/>
    </row>
    <row r="1276" spans="1:14">
      <c r="A1276" s="102"/>
      <c r="I1276" s="103"/>
      <c r="J1276" s="104"/>
      <c r="K1276" s="76"/>
      <c r="L1276" s="76"/>
      <c r="M1276" s="103"/>
      <c r="N1276" s="103"/>
    </row>
    <row r="1277" spans="1:14">
      <c r="A1277" s="102"/>
      <c r="I1277" s="103"/>
      <c r="J1277" s="104"/>
      <c r="K1277" s="76"/>
      <c r="L1277" s="76"/>
      <c r="M1277" s="103"/>
      <c r="N1277" s="103"/>
    </row>
    <row r="1278" spans="1:14">
      <c r="A1278" s="102"/>
      <c r="I1278" s="103"/>
      <c r="J1278" s="104"/>
      <c r="K1278" s="76"/>
      <c r="L1278" s="76"/>
      <c r="M1278" s="103"/>
      <c r="N1278" s="103"/>
    </row>
    <row r="1279" spans="1:14">
      <c r="A1279" s="102"/>
      <c r="I1279" s="103"/>
      <c r="J1279" s="104"/>
      <c r="K1279" s="76"/>
      <c r="L1279" s="76"/>
      <c r="M1279" s="103"/>
      <c r="N1279" s="103"/>
    </row>
    <row r="1280" spans="1:14">
      <c r="A1280" s="102"/>
      <c r="I1280" s="103"/>
      <c r="J1280" s="104"/>
      <c r="K1280" s="76"/>
      <c r="L1280" s="76"/>
      <c r="M1280" s="103"/>
      <c r="N1280" s="103"/>
    </row>
    <row r="1281" spans="1:14">
      <c r="A1281" s="102"/>
      <c r="I1281" s="103"/>
      <c r="J1281" s="104"/>
      <c r="K1281" s="76"/>
      <c r="L1281" s="76"/>
      <c r="M1281" s="103"/>
      <c r="N1281" s="103"/>
    </row>
    <row r="1282" spans="1:14">
      <c r="A1282" s="102"/>
      <c r="I1282" s="103"/>
      <c r="J1282" s="104"/>
      <c r="K1282" s="76"/>
      <c r="L1282" s="76"/>
      <c r="M1282" s="103"/>
      <c r="N1282" s="103"/>
    </row>
    <row r="1283" spans="1:14">
      <c r="A1283" s="102"/>
      <c r="I1283" s="103"/>
      <c r="J1283" s="104"/>
      <c r="K1283" s="76"/>
      <c r="L1283" s="76"/>
      <c r="M1283" s="103"/>
      <c r="N1283" s="103"/>
    </row>
    <row r="1284" spans="1:14">
      <c r="A1284" s="102"/>
      <c r="I1284" s="103"/>
      <c r="J1284" s="104"/>
      <c r="K1284" s="76"/>
      <c r="L1284" s="76"/>
      <c r="M1284" s="103"/>
      <c r="N1284" s="103"/>
    </row>
    <row r="1285" spans="1:14">
      <c r="A1285" s="102"/>
      <c r="I1285" s="103"/>
      <c r="J1285" s="104"/>
      <c r="K1285" s="76"/>
      <c r="L1285" s="76"/>
      <c r="M1285" s="103"/>
      <c r="N1285" s="103"/>
    </row>
    <row r="1286" spans="1:14">
      <c r="A1286" s="102"/>
      <c r="I1286" s="103"/>
      <c r="J1286" s="104"/>
      <c r="K1286" s="76"/>
      <c r="L1286" s="76"/>
      <c r="M1286" s="103"/>
      <c r="N1286" s="103"/>
    </row>
    <row r="1287" spans="1:14">
      <c r="A1287" s="102"/>
      <c r="I1287" s="103"/>
      <c r="J1287" s="104"/>
      <c r="K1287" s="76"/>
      <c r="L1287" s="76"/>
      <c r="M1287" s="103"/>
      <c r="N1287" s="103"/>
    </row>
    <row r="1288" spans="1:14">
      <c r="A1288" s="102"/>
      <c r="I1288" s="103"/>
      <c r="J1288" s="104"/>
      <c r="K1288" s="76"/>
      <c r="L1288" s="76"/>
      <c r="M1288" s="103"/>
      <c r="N1288" s="103"/>
    </row>
    <row r="1289" spans="1:14">
      <c r="A1289" s="102"/>
      <c r="I1289" s="103"/>
      <c r="J1289" s="104"/>
      <c r="K1289" s="76"/>
      <c r="L1289" s="76"/>
      <c r="M1289" s="103"/>
      <c r="N1289" s="103"/>
    </row>
    <row r="1290" spans="1:14">
      <c r="A1290" s="102"/>
      <c r="I1290" s="103"/>
      <c r="J1290" s="104"/>
      <c r="K1290" s="76"/>
      <c r="L1290" s="76"/>
      <c r="M1290" s="103"/>
      <c r="N1290" s="103"/>
    </row>
    <row r="1291" spans="1:14">
      <c r="A1291" s="102"/>
      <c r="I1291" s="103"/>
      <c r="J1291" s="104"/>
      <c r="K1291" s="76"/>
      <c r="L1291" s="76"/>
      <c r="M1291" s="103"/>
      <c r="N1291" s="103"/>
    </row>
    <row r="1292" spans="1:14">
      <c r="A1292" s="102"/>
      <c r="I1292" s="103"/>
      <c r="J1292" s="104"/>
      <c r="K1292" s="76"/>
      <c r="L1292" s="76"/>
      <c r="M1292" s="103"/>
      <c r="N1292" s="103"/>
    </row>
    <row r="1293" spans="1:14">
      <c r="A1293" s="102"/>
      <c r="I1293" s="103"/>
      <c r="J1293" s="104"/>
      <c r="K1293" s="76"/>
      <c r="L1293" s="76"/>
      <c r="M1293" s="103"/>
      <c r="N1293" s="103"/>
    </row>
    <row r="1294" spans="1:14">
      <c r="A1294" s="102"/>
      <c r="I1294" s="103"/>
      <c r="J1294" s="104"/>
      <c r="K1294" s="76"/>
      <c r="L1294" s="76"/>
      <c r="M1294" s="103"/>
      <c r="N1294" s="103"/>
    </row>
    <row r="1295" spans="1:14">
      <c r="A1295" s="102"/>
      <c r="I1295" s="103"/>
      <c r="J1295" s="104"/>
      <c r="K1295" s="76"/>
      <c r="L1295" s="76"/>
      <c r="M1295" s="103"/>
      <c r="N1295" s="103"/>
    </row>
    <row r="1296" spans="1:14">
      <c r="A1296" s="102"/>
      <c r="I1296" s="103"/>
      <c r="J1296" s="104"/>
      <c r="K1296" s="76"/>
      <c r="L1296" s="76"/>
      <c r="M1296" s="103"/>
      <c r="N1296" s="103"/>
    </row>
    <row r="1297" spans="1:14">
      <c r="A1297" s="102"/>
      <c r="I1297" s="103"/>
      <c r="J1297" s="104"/>
      <c r="K1297" s="76"/>
      <c r="L1297" s="76"/>
      <c r="M1297" s="103"/>
      <c r="N1297" s="103"/>
    </row>
    <row r="1298" spans="1:14">
      <c r="A1298" s="102"/>
      <c r="I1298" s="103"/>
      <c r="J1298" s="104"/>
      <c r="K1298" s="76"/>
      <c r="L1298" s="76"/>
      <c r="M1298" s="103"/>
      <c r="N1298" s="103"/>
    </row>
    <row r="1299" spans="1:14">
      <c r="A1299" s="102"/>
      <c r="I1299" s="103"/>
      <c r="J1299" s="104"/>
      <c r="K1299" s="76"/>
      <c r="L1299" s="76"/>
      <c r="M1299" s="103"/>
      <c r="N1299" s="103"/>
    </row>
    <row r="1300" spans="1:14">
      <c r="A1300" s="102"/>
      <c r="I1300" s="103"/>
      <c r="J1300" s="104"/>
      <c r="K1300" s="76"/>
      <c r="L1300" s="76"/>
      <c r="M1300" s="103"/>
      <c r="N1300" s="103"/>
    </row>
    <row r="1301" spans="1:14">
      <c r="A1301" s="102"/>
      <c r="I1301" s="103"/>
      <c r="J1301" s="104"/>
      <c r="K1301" s="76"/>
      <c r="L1301" s="76"/>
      <c r="M1301" s="103"/>
      <c r="N1301" s="103"/>
    </row>
    <row r="1302" spans="1:14">
      <c r="A1302" s="102"/>
      <c r="I1302" s="103"/>
      <c r="J1302" s="104"/>
      <c r="K1302" s="76"/>
      <c r="L1302" s="76"/>
      <c r="M1302" s="103"/>
      <c r="N1302" s="103"/>
    </row>
    <row r="1303" spans="1:14">
      <c r="A1303" s="102"/>
      <c r="I1303" s="103"/>
      <c r="J1303" s="104"/>
      <c r="K1303" s="76"/>
      <c r="L1303" s="76"/>
      <c r="M1303" s="103"/>
      <c r="N1303" s="103"/>
    </row>
    <row r="1304" spans="1:14">
      <c r="A1304" s="102"/>
      <c r="I1304" s="103"/>
      <c r="J1304" s="104"/>
      <c r="K1304" s="76"/>
      <c r="L1304" s="76"/>
      <c r="M1304" s="103"/>
      <c r="N1304" s="103"/>
    </row>
    <row r="1305" spans="1:14">
      <c r="A1305" s="102"/>
      <c r="I1305" s="103"/>
      <c r="J1305" s="104"/>
      <c r="K1305" s="76"/>
      <c r="L1305" s="76"/>
      <c r="M1305" s="103"/>
      <c r="N1305" s="103"/>
    </row>
    <row r="1306" spans="1:14">
      <c r="A1306" s="102"/>
      <c r="I1306" s="103"/>
      <c r="J1306" s="104"/>
      <c r="K1306" s="76"/>
      <c r="L1306" s="76"/>
      <c r="M1306" s="103"/>
      <c r="N1306" s="103"/>
    </row>
    <row r="1307" spans="1:14">
      <c r="A1307" s="102"/>
      <c r="I1307" s="103"/>
      <c r="J1307" s="104"/>
      <c r="K1307" s="76"/>
      <c r="L1307" s="76"/>
      <c r="M1307" s="103"/>
      <c r="N1307" s="103"/>
    </row>
    <row r="1308" spans="1:14">
      <c r="A1308" s="102"/>
      <c r="I1308" s="103"/>
      <c r="J1308" s="104"/>
      <c r="K1308" s="76"/>
      <c r="L1308" s="76"/>
      <c r="M1308" s="103"/>
      <c r="N1308" s="103"/>
    </row>
    <row r="1309" spans="1:14">
      <c r="A1309" s="102"/>
      <c r="I1309" s="103"/>
      <c r="J1309" s="104"/>
      <c r="K1309" s="76"/>
      <c r="L1309" s="76"/>
      <c r="M1309" s="103"/>
      <c r="N1309" s="103"/>
    </row>
    <row r="1310" spans="1:14">
      <c r="A1310" s="102"/>
      <c r="I1310" s="103"/>
      <c r="J1310" s="104"/>
      <c r="K1310" s="76"/>
      <c r="L1310" s="76"/>
      <c r="M1310" s="103"/>
      <c r="N1310" s="103"/>
    </row>
    <row r="1311" spans="1:14">
      <c r="A1311" s="102"/>
      <c r="I1311" s="103"/>
      <c r="J1311" s="104"/>
      <c r="K1311" s="76"/>
      <c r="L1311" s="76"/>
      <c r="M1311" s="103"/>
      <c r="N1311" s="103"/>
    </row>
    <row r="1312" spans="1:14">
      <c r="A1312" s="102"/>
      <c r="I1312" s="103"/>
      <c r="J1312" s="104"/>
      <c r="K1312" s="76"/>
      <c r="L1312" s="76"/>
      <c r="M1312" s="103"/>
      <c r="N1312" s="103"/>
    </row>
    <row r="1313" spans="1:14">
      <c r="A1313" s="102"/>
      <c r="I1313" s="103"/>
      <c r="J1313" s="104"/>
      <c r="K1313" s="76"/>
      <c r="L1313" s="76"/>
      <c r="M1313" s="103"/>
      <c r="N1313" s="103"/>
    </row>
    <row r="1314" spans="1:14">
      <c r="A1314" s="102"/>
      <c r="I1314" s="103"/>
      <c r="J1314" s="104"/>
      <c r="K1314" s="76"/>
      <c r="L1314" s="76"/>
      <c r="M1314" s="103"/>
      <c r="N1314" s="103"/>
    </row>
    <row r="1315" spans="1:14">
      <c r="A1315" s="102"/>
      <c r="I1315" s="103"/>
      <c r="J1315" s="104"/>
      <c r="K1315" s="76"/>
      <c r="L1315" s="76"/>
      <c r="M1315" s="103"/>
      <c r="N1315" s="103"/>
    </row>
    <row r="1316" spans="1:14">
      <c r="A1316" s="102"/>
      <c r="I1316" s="103"/>
      <c r="J1316" s="104"/>
      <c r="K1316" s="76"/>
      <c r="L1316" s="76"/>
      <c r="M1316" s="103"/>
      <c r="N1316" s="103"/>
    </row>
    <row r="1317" spans="1:14">
      <c r="A1317" s="102"/>
      <c r="I1317" s="103"/>
      <c r="J1317" s="104"/>
      <c r="K1317" s="76"/>
      <c r="L1317" s="76"/>
      <c r="M1317" s="103"/>
      <c r="N1317" s="103"/>
    </row>
    <row r="1318" spans="1:14">
      <c r="A1318" s="102"/>
      <c r="I1318" s="103"/>
      <c r="J1318" s="104"/>
      <c r="K1318" s="76"/>
      <c r="L1318" s="76"/>
      <c r="M1318" s="103"/>
      <c r="N1318" s="103"/>
    </row>
    <row r="1319" spans="1:14">
      <c r="A1319" s="102"/>
      <c r="I1319" s="103"/>
      <c r="J1319" s="104"/>
      <c r="K1319" s="76"/>
      <c r="L1319" s="76"/>
      <c r="M1319" s="103"/>
      <c r="N1319" s="103"/>
    </row>
    <row r="1320" spans="1:14">
      <c r="A1320" s="102"/>
      <c r="I1320" s="103"/>
      <c r="J1320" s="104"/>
      <c r="K1320" s="76"/>
      <c r="L1320" s="76"/>
      <c r="M1320" s="103"/>
      <c r="N1320" s="103"/>
    </row>
    <row r="1321" spans="1:14">
      <c r="A1321" s="102"/>
      <c r="I1321" s="103"/>
      <c r="J1321" s="104"/>
      <c r="K1321" s="76"/>
      <c r="L1321" s="76"/>
      <c r="M1321" s="103"/>
      <c r="N1321" s="103"/>
    </row>
    <row r="1322" spans="1:14">
      <c r="A1322" s="102"/>
      <c r="I1322" s="103"/>
      <c r="J1322" s="104"/>
      <c r="K1322" s="76"/>
      <c r="L1322" s="76"/>
      <c r="M1322" s="103"/>
      <c r="N1322" s="103"/>
    </row>
    <row r="1323" spans="1:14">
      <c r="A1323" s="102"/>
      <c r="I1323" s="103"/>
      <c r="J1323" s="104"/>
      <c r="K1323" s="76"/>
      <c r="L1323" s="76"/>
      <c r="M1323" s="103"/>
      <c r="N1323" s="103"/>
    </row>
    <row r="1324" spans="1:14">
      <c r="A1324" s="102"/>
      <c r="I1324" s="103"/>
      <c r="J1324" s="104"/>
      <c r="K1324" s="76"/>
      <c r="L1324" s="76"/>
      <c r="M1324" s="103"/>
      <c r="N1324" s="103"/>
    </row>
    <row r="1325" spans="1:14">
      <c r="A1325" s="102"/>
      <c r="I1325" s="103"/>
      <c r="J1325" s="104"/>
      <c r="K1325" s="76"/>
      <c r="L1325" s="76"/>
      <c r="M1325" s="103"/>
      <c r="N1325" s="103"/>
    </row>
    <row r="1326" spans="1:14">
      <c r="A1326" s="102"/>
      <c r="I1326" s="103"/>
      <c r="J1326" s="104"/>
      <c r="K1326" s="76"/>
      <c r="L1326" s="76"/>
      <c r="M1326" s="103"/>
      <c r="N1326" s="103"/>
    </row>
    <row r="1327" spans="1:14">
      <c r="A1327" s="102"/>
      <c r="I1327" s="103"/>
      <c r="J1327" s="104"/>
      <c r="K1327" s="76"/>
      <c r="L1327" s="76"/>
      <c r="M1327" s="103"/>
      <c r="N1327" s="103"/>
    </row>
    <row r="1328" spans="1:14">
      <c r="A1328" s="102"/>
      <c r="I1328" s="103"/>
      <c r="J1328" s="104"/>
      <c r="K1328" s="76"/>
      <c r="L1328" s="76"/>
      <c r="M1328" s="103"/>
      <c r="N1328" s="103"/>
    </row>
    <row r="1329" spans="1:14">
      <c r="A1329" s="102"/>
      <c r="I1329" s="103"/>
      <c r="J1329" s="104"/>
      <c r="K1329" s="76"/>
      <c r="L1329" s="76"/>
      <c r="M1329" s="103"/>
      <c r="N1329" s="103"/>
    </row>
    <row r="1330" spans="1:14">
      <c r="A1330" s="102"/>
      <c r="I1330" s="103"/>
      <c r="J1330" s="104"/>
      <c r="K1330" s="76"/>
      <c r="L1330" s="76"/>
      <c r="M1330" s="103"/>
      <c r="N1330" s="103"/>
    </row>
    <row r="1331" spans="1:14">
      <c r="A1331" s="102"/>
      <c r="I1331" s="103"/>
      <c r="J1331" s="104"/>
      <c r="K1331" s="76"/>
      <c r="L1331" s="76"/>
      <c r="M1331" s="103"/>
      <c r="N1331" s="103"/>
    </row>
    <row r="1332" spans="1:14">
      <c r="A1332" s="102"/>
      <c r="I1332" s="103"/>
      <c r="J1332" s="104"/>
      <c r="K1332" s="76"/>
      <c r="L1332" s="76"/>
      <c r="M1332" s="103"/>
      <c r="N1332" s="103"/>
    </row>
    <row r="1333" spans="1:14">
      <c r="A1333" s="102"/>
      <c r="I1333" s="103"/>
      <c r="J1333" s="104"/>
      <c r="K1333" s="76"/>
      <c r="L1333" s="76"/>
      <c r="M1333" s="103"/>
      <c r="N1333" s="103"/>
    </row>
    <row r="1334" spans="1:14">
      <c r="A1334" s="102"/>
      <c r="I1334" s="103"/>
      <c r="J1334" s="104"/>
      <c r="K1334" s="76"/>
      <c r="L1334" s="76"/>
      <c r="M1334" s="103"/>
      <c r="N1334" s="103"/>
    </row>
    <row r="1335" spans="1:14">
      <c r="A1335" s="102"/>
      <c r="I1335" s="103"/>
      <c r="J1335" s="104"/>
      <c r="K1335" s="76"/>
      <c r="L1335" s="76"/>
      <c r="M1335" s="103"/>
      <c r="N1335" s="103"/>
    </row>
    <row r="1336" spans="1:14">
      <c r="A1336" s="102"/>
      <c r="I1336" s="103"/>
      <c r="J1336" s="104"/>
      <c r="K1336" s="76"/>
      <c r="L1336" s="76"/>
      <c r="M1336" s="103"/>
      <c r="N1336" s="103"/>
    </row>
    <row r="1337" spans="1:14">
      <c r="A1337" s="102"/>
      <c r="I1337" s="103"/>
      <c r="J1337" s="104"/>
      <c r="K1337" s="76"/>
      <c r="L1337" s="76"/>
      <c r="M1337" s="103"/>
      <c r="N1337" s="103"/>
    </row>
    <row r="1338" spans="1:14">
      <c r="A1338" s="102"/>
      <c r="I1338" s="103"/>
      <c r="J1338" s="104"/>
      <c r="K1338" s="76"/>
      <c r="L1338" s="76"/>
      <c r="M1338" s="103"/>
      <c r="N1338" s="103"/>
    </row>
    <row r="1339" spans="1:14">
      <c r="A1339" s="102"/>
      <c r="I1339" s="103"/>
      <c r="J1339" s="104"/>
      <c r="K1339" s="76"/>
      <c r="L1339" s="76"/>
      <c r="M1339" s="103"/>
      <c r="N1339" s="103"/>
    </row>
    <row r="1340" spans="1:14">
      <c r="A1340" s="102"/>
      <c r="I1340" s="103"/>
      <c r="J1340" s="104"/>
      <c r="K1340" s="76"/>
      <c r="L1340" s="76"/>
      <c r="M1340" s="103"/>
      <c r="N1340" s="103"/>
    </row>
    <row r="1341" spans="1:14">
      <c r="A1341" s="102"/>
      <c r="I1341" s="103"/>
      <c r="J1341" s="104"/>
      <c r="K1341" s="76"/>
      <c r="L1341" s="76"/>
      <c r="M1341" s="103"/>
      <c r="N1341" s="103"/>
    </row>
    <row r="1342" spans="1:14">
      <c r="A1342" s="102"/>
      <c r="I1342" s="103"/>
      <c r="J1342" s="104"/>
      <c r="K1342" s="76"/>
      <c r="L1342" s="76"/>
      <c r="M1342" s="103"/>
      <c r="N1342" s="103"/>
    </row>
    <row r="1343" spans="1:14">
      <c r="A1343" s="102"/>
      <c r="I1343" s="103"/>
      <c r="J1343" s="104"/>
      <c r="K1343" s="76"/>
      <c r="L1343" s="76"/>
      <c r="M1343" s="103"/>
      <c r="N1343" s="103"/>
    </row>
    <row r="1344" spans="1:14">
      <c r="A1344" s="102"/>
      <c r="I1344" s="103"/>
      <c r="J1344" s="104"/>
      <c r="K1344" s="76"/>
      <c r="L1344" s="76"/>
      <c r="M1344" s="103"/>
      <c r="N1344" s="103"/>
    </row>
    <row r="1345" spans="1:14">
      <c r="A1345" s="102"/>
      <c r="I1345" s="103"/>
      <c r="J1345" s="104"/>
      <c r="K1345" s="76"/>
      <c r="L1345" s="76"/>
      <c r="M1345" s="103"/>
      <c r="N1345" s="103"/>
    </row>
    <row r="1346" spans="1:14">
      <c r="A1346" s="102"/>
      <c r="I1346" s="103"/>
      <c r="J1346" s="104"/>
      <c r="K1346" s="76"/>
      <c r="L1346" s="76"/>
      <c r="M1346" s="103"/>
      <c r="N1346" s="103"/>
    </row>
    <row r="1347" spans="1:14">
      <c r="A1347" s="102"/>
      <c r="I1347" s="103"/>
      <c r="J1347" s="104"/>
      <c r="K1347" s="76"/>
      <c r="L1347" s="76"/>
      <c r="M1347" s="103"/>
      <c r="N1347" s="103"/>
    </row>
    <row r="1348" spans="1:14">
      <c r="A1348" s="102"/>
      <c r="I1348" s="103"/>
      <c r="J1348" s="104"/>
      <c r="K1348" s="76"/>
      <c r="L1348" s="76"/>
      <c r="M1348" s="103"/>
      <c r="N1348" s="103"/>
    </row>
    <row r="1349" spans="1:14">
      <c r="A1349" s="102"/>
      <c r="I1349" s="103"/>
      <c r="J1349" s="104"/>
      <c r="K1349" s="76"/>
      <c r="L1349" s="76"/>
      <c r="M1349" s="103"/>
      <c r="N1349" s="103"/>
    </row>
    <row r="1350" spans="1:14">
      <c r="A1350" s="102"/>
      <c r="I1350" s="103"/>
      <c r="J1350" s="104"/>
      <c r="K1350" s="76"/>
      <c r="L1350" s="76"/>
      <c r="M1350" s="103"/>
      <c r="N1350" s="103"/>
    </row>
    <row r="1351" spans="1:14">
      <c r="A1351" s="102"/>
      <c r="I1351" s="103"/>
      <c r="J1351" s="104"/>
      <c r="K1351" s="76"/>
      <c r="L1351" s="76"/>
      <c r="M1351" s="103"/>
      <c r="N1351" s="103"/>
    </row>
    <row r="1352" spans="1:14">
      <c r="A1352" s="102"/>
      <c r="I1352" s="103"/>
      <c r="J1352" s="104"/>
      <c r="K1352" s="76"/>
      <c r="L1352" s="76"/>
      <c r="M1352" s="103"/>
      <c r="N1352" s="103"/>
    </row>
    <row r="1353" spans="1:14">
      <c r="A1353" s="102"/>
      <c r="I1353" s="103"/>
      <c r="J1353" s="104"/>
      <c r="K1353" s="76"/>
      <c r="L1353" s="76"/>
      <c r="M1353" s="103"/>
      <c r="N1353" s="103"/>
    </row>
    <row r="1354" spans="1:14">
      <c r="A1354" s="102"/>
      <c r="I1354" s="103"/>
      <c r="J1354" s="104"/>
      <c r="K1354" s="76"/>
      <c r="L1354" s="76"/>
      <c r="M1354" s="103"/>
      <c r="N1354" s="103"/>
    </row>
    <row r="1355" spans="1:14">
      <c r="A1355" s="102"/>
      <c r="I1355" s="103"/>
      <c r="J1355" s="104"/>
      <c r="K1355" s="76"/>
      <c r="L1355" s="76"/>
      <c r="M1355" s="103"/>
      <c r="N1355" s="103"/>
    </row>
    <row r="1356" spans="1:14">
      <c r="A1356" s="102"/>
      <c r="I1356" s="103"/>
      <c r="J1356" s="104"/>
      <c r="K1356" s="76"/>
      <c r="L1356" s="76"/>
      <c r="M1356" s="103"/>
      <c r="N1356" s="103"/>
    </row>
    <row r="1357" spans="1:14">
      <c r="A1357" s="102"/>
      <c r="I1357" s="103"/>
      <c r="J1357" s="104"/>
      <c r="K1357" s="76"/>
      <c r="L1357" s="76"/>
      <c r="M1357" s="103"/>
      <c r="N1357" s="103"/>
    </row>
    <row r="1358" spans="1:14">
      <c r="A1358" s="102"/>
      <c r="I1358" s="103"/>
      <c r="J1358" s="104"/>
      <c r="K1358" s="76"/>
      <c r="L1358" s="76"/>
      <c r="M1358" s="103"/>
      <c r="N1358" s="103"/>
    </row>
    <row r="1359" spans="1:14">
      <c r="A1359" s="102"/>
      <c r="I1359" s="103"/>
      <c r="J1359" s="104"/>
      <c r="K1359" s="76"/>
      <c r="L1359" s="76"/>
      <c r="M1359" s="103"/>
      <c r="N1359" s="103"/>
    </row>
    <row r="1360" spans="1:14">
      <c r="A1360" s="102"/>
      <c r="I1360" s="103"/>
      <c r="J1360" s="104"/>
      <c r="K1360" s="76"/>
      <c r="L1360" s="76"/>
      <c r="M1360" s="103"/>
      <c r="N1360" s="103"/>
    </row>
    <row r="1361" spans="1:14">
      <c r="A1361" s="102"/>
      <c r="I1361" s="103"/>
      <c r="J1361" s="104"/>
      <c r="K1361" s="76"/>
      <c r="L1361" s="76"/>
      <c r="M1361" s="103"/>
      <c r="N1361" s="103"/>
    </row>
    <row r="1362" spans="1:14">
      <c r="A1362" s="102"/>
      <c r="I1362" s="103"/>
      <c r="J1362" s="104"/>
      <c r="K1362" s="76"/>
      <c r="L1362" s="76"/>
      <c r="M1362" s="103"/>
      <c r="N1362" s="103"/>
    </row>
    <row r="1363" spans="1:14">
      <c r="A1363" s="102"/>
      <c r="I1363" s="103"/>
      <c r="J1363" s="104"/>
      <c r="K1363" s="76"/>
      <c r="L1363" s="76"/>
      <c r="M1363" s="103"/>
      <c r="N1363" s="103"/>
    </row>
    <row r="1364" spans="1:14">
      <c r="A1364" s="102"/>
      <c r="I1364" s="103"/>
      <c r="J1364" s="104"/>
      <c r="K1364" s="76"/>
      <c r="L1364" s="76"/>
      <c r="M1364" s="103"/>
      <c r="N1364" s="103"/>
    </row>
    <row r="1365" spans="1:14">
      <c r="A1365" s="102"/>
      <c r="I1365" s="103"/>
      <c r="J1365" s="104"/>
      <c r="K1365" s="76"/>
      <c r="L1365" s="76"/>
      <c r="M1365" s="103"/>
      <c r="N1365" s="103"/>
    </row>
    <row r="1366" spans="1:14">
      <c r="A1366" s="102"/>
      <c r="I1366" s="103"/>
      <c r="J1366" s="104"/>
      <c r="K1366" s="76"/>
      <c r="L1366" s="76"/>
      <c r="M1366" s="103"/>
      <c r="N1366" s="103"/>
    </row>
    <row r="1367" spans="1:14">
      <c r="A1367" s="102"/>
      <c r="I1367" s="103"/>
      <c r="J1367" s="104"/>
      <c r="K1367" s="76"/>
      <c r="L1367" s="76"/>
      <c r="M1367" s="103"/>
      <c r="N1367" s="103"/>
    </row>
    <row r="1368" spans="1:14">
      <c r="A1368" s="102"/>
      <c r="I1368" s="103"/>
      <c r="J1368" s="104"/>
      <c r="K1368" s="76"/>
      <c r="L1368" s="76"/>
      <c r="M1368" s="103"/>
      <c r="N1368" s="103"/>
    </row>
    <row r="1369" spans="1:14">
      <c r="A1369" s="102"/>
      <c r="I1369" s="103"/>
      <c r="J1369" s="104"/>
      <c r="K1369" s="76"/>
      <c r="L1369" s="76"/>
      <c r="M1369" s="103"/>
      <c r="N1369" s="103"/>
    </row>
    <row r="1370" spans="1:14">
      <c r="A1370" s="102"/>
      <c r="I1370" s="103"/>
      <c r="J1370" s="104"/>
      <c r="K1370" s="76"/>
      <c r="L1370" s="76"/>
      <c r="M1370" s="103"/>
      <c r="N1370" s="103"/>
    </row>
    <row r="1371" spans="1:14">
      <c r="A1371" s="102"/>
      <c r="I1371" s="103"/>
      <c r="J1371" s="104"/>
      <c r="K1371" s="76"/>
      <c r="L1371" s="76"/>
      <c r="M1371" s="103"/>
      <c r="N1371" s="103"/>
    </row>
    <row r="1372" spans="1:14">
      <c r="A1372" s="102"/>
      <c r="I1372" s="103"/>
      <c r="J1372" s="104"/>
      <c r="K1372" s="76"/>
      <c r="L1372" s="76"/>
      <c r="M1372" s="103"/>
      <c r="N1372" s="103"/>
    </row>
    <row r="1373" spans="1:14">
      <c r="A1373" s="102"/>
      <c r="I1373" s="103"/>
      <c r="J1373" s="104"/>
      <c r="K1373" s="76"/>
      <c r="L1373" s="76"/>
      <c r="M1373" s="103"/>
      <c r="N1373" s="103"/>
    </row>
    <row r="1374" spans="1:14">
      <c r="A1374" s="102"/>
      <c r="I1374" s="103"/>
      <c r="J1374" s="104"/>
      <c r="K1374" s="76"/>
      <c r="L1374" s="76"/>
      <c r="M1374" s="103"/>
      <c r="N1374" s="103"/>
    </row>
    <row r="1375" spans="1:14">
      <c r="A1375" s="102"/>
      <c r="I1375" s="103"/>
      <c r="J1375" s="104"/>
      <c r="K1375" s="76"/>
      <c r="L1375" s="76"/>
      <c r="M1375" s="103"/>
      <c r="N1375" s="103"/>
    </row>
    <row r="1376" spans="1:14">
      <c r="A1376" s="102"/>
      <c r="I1376" s="103"/>
      <c r="J1376" s="104"/>
      <c r="K1376" s="76"/>
      <c r="L1376" s="76"/>
      <c r="M1376" s="103"/>
      <c r="N1376" s="103"/>
    </row>
    <row r="1377" spans="1:14">
      <c r="A1377" s="102"/>
      <c r="I1377" s="103"/>
      <c r="J1377" s="104"/>
      <c r="K1377" s="76"/>
      <c r="L1377" s="76"/>
      <c r="M1377" s="103"/>
      <c r="N1377" s="103"/>
    </row>
    <row r="1378" spans="1:14">
      <c r="A1378" s="102"/>
      <c r="I1378" s="103"/>
      <c r="J1378" s="104"/>
      <c r="K1378" s="76"/>
      <c r="L1378" s="76"/>
      <c r="M1378" s="103"/>
      <c r="N1378" s="103"/>
    </row>
    <row r="1379" spans="1:14">
      <c r="A1379" s="102"/>
      <c r="I1379" s="103"/>
      <c r="J1379" s="104"/>
      <c r="K1379" s="76"/>
      <c r="L1379" s="76"/>
      <c r="M1379" s="103"/>
      <c r="N1379" s="103"/>
    </row>
    <row r="1380" spans="1:14">
      <c r="A1380" s="102"/>
      <c r="I1380" s="103"/>
      <c r="J1380" s="104"/>
      <c r="K1380" s="76"/>
      <c r="L1380" s="76"/>
      <c r="M1380" s="103"/>
      <c r="N1380" s="103"/>
    </row>
    <row r="1381" spans="1:14">
      <c r="A1381" s="102"/>
      <c r="I1381" s="103"/>
      <c r="J1381" s="104"/>
      <c r="K1381" s="76"/>
      <c r="L1381" s="76"/>
      <c r="M1381" s="103"/>
      <c r="N1381" s="103"/>
    </row>
    <row r="1382" spans="1:14">
      <c r="A1382" s="102"/>
      <c r="I1382" s="103"/>
      <c r="J1382" s="104"/>
      <c r="K1382" s="76"/>
      <c r="L1382" s="76"/>
      <c r="M1382" s="103"/>
      <c r="N1382" s="103"/>
    </row>
    <row r="1383" spans="1:14">
      <c r="A1383" s="102"/>
      <c r="I1383" s="103"/>
      <c r="J1383" s="104"/>
      <c r="K1383" s="76"/>
      <c r="L1383" s="76"/>
      <c r="M1383" s="103"/>
      <c r="N1383" s="103"/>
    </row>
    <row r="1384" spans="1:14">
      <c r="A1384" s="102"/>
      <c r="I1384" s="103"/>
      <c r="J1384" s="104"/>
      <c r="K1384" s="76"/>
      <c r="L1384" s="76"/>
      <c r="M1384" s="103"/>
      <c r="N1384" s="103"/>
    </row>
    <row r="1385" spans="1:14">
      <c r="A1385" s="102"/>
      <c r="I1385" s="103"/>
      <c r="J1385" s="104"/>
      <c r="K1385" s="76"/>
      <c r="L1385" s="76"/>
      <c r="M1385" s="103"/>
      <c r="N1385" s="103"/>
    </row>
    <row r="1386" spans="1:14">
      <c r="A1386" s="102"/>
      <c r="I1386" s="103"/>
      <c r="J1386" s="104"/>
      <c r="K1386" s="76"/>
      <c r="L1386" s="76"/>
      <c r="M1386" s="103"/>
      <c r="N1386" s="103"/>
    </row>
    <row r="1387" spans="1:14">
      <c r="A1387" s="102"/>
      <c r="I1387" s="103"/>
      <c r="J1387" s="104"/>
      <c r="K1387" s="76"/>
      <c r="L1387" s="76"/>
      <c r="M1387" s="103"/>
      <c r="N1387" s="103"/>
    </row>
    <row r="1388" spans="1:14">
      <c r="A1388" s="102"/>
      <c r="I1388" s="103"/>
      <c r="J1388" s="104"/>
      <c r="K1388" s="76"/>
      <c r="L1388" s="76"/>
      <c r="M1388" s="103"/>
      <c r="N1388" s="103"/>
    </row>
    <row r="1389" spans="1:14">
      <c r="A1389" s="102"/>
      <c r="I1389" s="103"/>
      <c r="J1389" s="104"/>
      <c r="K1389" s="76"/>
      <c r="L1389" s="76"/>
      <c r="M1389" s="103"/>
      <c r="N1389" s="103"/>
    </row>
    <row r="1390" spans="1:14">
      <c r="A1390" s="102"/>
      <c r="I1390" s="103"/>
      <c r="J1390" s="104"/>
      <c r="K1390" s="76"/>
      <c r="L1390" s="76"/>
      <c r="M1390" s="103"/>
      <c r="N1390" s="103"/>
    </row>
    <row r="1391" spans="1:14">
      <c r="A1391" s="102"/>
      <c r="I1391" s="103"/>
      <c r="J1391" s="104"/>
      <c r="K1391" s="76"/>
      <c r="L1391" s="76"/>
      <c r="M1391" s="103"/>
      <c r="N1391" s="103"/>
    </row>
    <row r="1392" spans="1:14">
      <c r="A1392" s="102"/>
      <c r="I1392" s="103"/>
      <c r="J1392" s="104"/>
      <c r="K1392" s="76"/>
      <c r="L1392" s="76"/>
      <c r="M1392" s="103"/>
      <c r="N1392" s="103"/>
    </row>
    <row r="1393" spans="1:14">
      <c r="A1393" s="102"/>
      <c r="I1393" s="103"/>
      <c r="J1393" s="104"/>
      <c r="K1393" s="76"/>
      <c r="L1393" s="76"/>
      <c r="M1393" s="103"/>
      <c r="N1393" s="103"/>
    </row>
    <row r="1394" spans="1:14">
      <c r="A1394" s="102"/>
      <c r="I1394" s="103"/>
      <c r="J1394" s="104"/>
      <c r="K1394" s="76"/>
      <c r="L1394" s="76"/>
      <c r="M1394" s="103"/>
      <c r="N1394" s="103"/>
    </row>
    <row r="1395" spans="1:14">
      <c r="A1395" s="102"/>
      <c r="I1395" s="103"/>
      <c r="J1395" s="104"/>
      <c r="K1395" s="76"/>
      <c r="L1395" s="76"/>
      <c r="M1395" s="103"/>
      <c r="N1395" s="103"/>
    </row>
    <row r="1396" spans="1:14">
      <c r="A1396" s="102"/>
      <c r="I1396" s="103"/>
      <c r="J1396" s="104"/>
      <c r="K1396" s="76"/>
      <c r="L1396" s="76"/>
      <c r="M1396" s="103"/>
      <c r="N1396" s="103"/>
    </row>
    <row r="1397" spans="1:14">
      <c r="A1397" s="102"/>
      <c r="I1397" s="103"/>
      <c r="J1397" s="104"/>
      <c r="K1397" s="76"/>
      <c r="L1397" s="76"/>
      <c r="M1397" s="103"/>
      <c r="N1397" s="103"/>
    </row>
    <row r="1398" spans="1:14">
      <c r="A1398" s="102"/>
      <c r="I1398" s="103"/>
      <c r="J1398" s="104"/>
      <c r="K1398" s="76"/>
      <c r="L1398" s="76"/>
      <c r="M1398" s="103"/>
      <c r="N1398" s="103"/>
    </row>
    <row r="1399" spans="1:14">
      <c r="A1399" s="102"/>
      <c r="I1399" s="103"/>
      <c r="J1399" s="104"/>
      <c r="K1399" s="76"/>
      <c r="L1399" s="76"/>
      <c r="M1399" s="103"/>
      <c r="N1399" s="103"/>
    </row>
    <row r="1400" spans="1:14">
      <c r="A1400" s="102"/>
      <c r="I1400" s="103"/>
      <c r="J1400" s="104"/>
      <c r="K1400" s="76"/>
      <c r="L1400" s="76"/>
      <c r="M1400" s="103"/>
      <c r="N1400" s="103"/>
    </row>
    <row r="1401" spans="1:14">
      <c r="A1401" s="102"/>
      <c r="I1401" s="103"/>
      <c r="J1401" s="104"/>
      <c r="K1401" s="76"/>
      <c r="L1401" s="76"/>
      <c r="M1401" s="103"/>
      <c r="N1401" s="103"/>
    </row>
    <row r="1402" spans="1:14">
      <c r="A1402" s="102"/>
      <c r="I1402" s="103"/>
      <c r="J1402" s="104"/>
      <c r="K1402" s="76"/>
      <c r="L1402" s="76"/>
      <c r="M1402" s="103"/>
      <c r="N1402" s="103"/>
    </row>
    <row r="1403" spans="1:14">
      <c r="A1403" s="102"/>
      <c r="I1403" s="103"/>
      <c r="J1403" s="104"/>
      <c r="K1403" s="76"/>
      <c r="L1403" s="76"/>
      <c r="M1403" s="103"/>
      <c r="N1403" s="103"/>
    </row>
    <row r="1404" spans="1:14">
      <c r="A1404" s="102"/>
      <c r="I1404" s="103"/>
      <c r="J1404" s="104"/>
      <c r="K1404" s="76"/>
      <c r="L1404" s="76"/>
      <c r="M1404" s="103"/>
      <c r="N1404" s="103"/>
    </row>
    <row r="1405" spans="1:14">
      <c r="A1405" s="102"/>
      <c r="I1405" s="103"/>
      <c r="J1405" s="104"/>
      <c r="K1405" s="76"/>
      <c r="L1405" s="76"/>
      <c r="M1405" s="103"/>
      <c r="N1405" s="103"/>
    </row>
    <row r="1406" spans="1:14">
      <c r="A1406" s="102"/>
      <c r="I1406" s="103"/>
      <c r="J1406" s="104"/>
      <c r="K1406" s="76"/>
      <c r="L1406" s="76"/>
      <c r="M1406" s="103"/>
      <c r="N1406" s="103"/>
    </row>
    <row r="1407" spans="1:14">
      <c r="A1407" s="102"/>
      <c r="I1407" s="103"/>
      <c r="J1407" s="104"/>
      <c r="K1407" s="76"/>
      <c r="L1407" s="76"/>
      <c r="M1407" s="103"/>
      <c r="N1407" s="103"/>
    </row>
    <row r="1408" spans="1:14">
      <c r="A1408" s="102"/>
      <c r="I1408" s="103"/>
      <c r="J1408" s="104"/>
      <c r="K1408" s="76"/>
      <c r="L1408" s="76"/>
      <c r="M1408" s="103"/>
      <c r="N1408" s="103"/>
    </row>
    <row r="1409" spans="1:14">
      <c r="A1409" s="102"/>
      <c r="I1409" s="103"/>
      <c r="J1409" s="104"/>
      <c r="K1409" s="76"/>
      <c r="L1409" s="76"/>
      <c r="M1409" s="103"/>
      <c r="N1409" s="103"/>
    </row>
    <row r="1410" spans="1:14">
      <c r="A1410" s="102"/>
      <c r="I1410" s="103"/>
      <c r="J1410" s="104"/>
      <c r="K1410" s="76"/>
      <c r="L1410" s="76"/>
      <c r="M1410" s="103"/>
      <c r="N1410" s="103"/>
    </row>
    <row r="1411" spans="1:14">
      <c r="A1411" s="102"/>
      <c r="I1411" s="103"/>
      <c r="J1411" s="104"/>
      <c r="K1411" s="76"/>
      <c r="L1411" s="76"/>
      <c r="M1411" s="103"/>
      <c r="N1411" s="103"/>
    </row>
    <row r="1412" spans="1:14">
      <c r="A1412" s="102"/>
      <c r="I1412" s="103"/>
      <c r="J1412" s="104"/>
      <c r="K1412" s="76"/>
      <c r="L1412" s="76"/>
      <c r="M1412" s="103"/>
      <c r="N1412" s="103"/>
    </row>
    <row r="1413" spans="1:14">
      <c r="A1413" s="102"/>
      <c r="I1413" s="103"/>
      <c r="J1413" s="104"/>
      <c r="K1413" s="76"/>
      <c r="L1413" s="76"/>
      <c r="M1413" s="103"/>
      <c r="N1413" s="103"/>
    </row>
    <row r="1414" spans="1:14">
      <c r="A1414" s="102"/>
      <c r="I1414" s="103"/>
      <c r="J1414" s="104"/>
      <c r="K1414" s="76"/>
      <c r="L1414" s="76"/>
      <c r="M1414" s="103"/>
      <c r="N1414" s="103"/>
    </row>
    <row r="1415" spans="1:14">
      <c r="A1415" s="102"/>
      <c r="I1415" s="103"/>
      <c r="J1415" s="104"/>
      <c r="K1415" s="76"/>
      <c r="L1415" s="76"/>
      <c r="M1415" s="103"/>
      <c r="N1415" s="103"/>
    </row>
    <row r="1416" spans="1:14">
      <c r="A1416" s="102"/>
      <c r="I1416" s="103"/>
      <c r="J1416" s="104"/>
      <c r="K1416" s="76"/>
      <c r="L1416" s="76"/>
      <c r="M1416" s="103"/>
      <c r="N1416" s="103"/>
    </row>
    <row r="1417" spans="1:14">
      <c r="A1417" s="102"/>
      <c r="I1417" s="103"/>
      <c r="J1417" s="104"/>
      <c r="K1417" s="76"/>
      <c r="L1417" s="76"/>
      <c r="M1417" s="103"/>
      <c r="N1417" s="103"/>
    </row>
    <row r="1418" spans="1:14">
      <c r="A1418" s="102"/>
      <c r="I1418" s="103"/>
      <c r="J1418" s="104"/>
      <c r="K1418" s="76"/>
      <c r="L1418" s="76"/>
      <c r="M1418" s="103"/>
      <c r="N1418" s="103"/>
    </row>
    <row r="1419" spans="1:14">
      <c r="A1419" s="102"/>
      <c r="I1419" s="103"/>
      <c r="J1419" s="104"/>
      <c r="K1419" s="76"/>
      <c r="L1419" s="76"/>
      <c r="M1419" s="103"/>
      <c r="N1419" s="103"/>
    </row>
    <row r="1420" spans="1:14">
      <c r="A1420" s="102"/>
      <c r="I1420" s="103"/>
      <c r="J1420" s="104"/>
      <c r="K1420" s="76"/>
      <c r="L1420" s="76"/>
      <c r="M1420" s="103"/>
      <c r="N1420" s="103"/>
    </row>
    <row r="1421" spans="1:14">
      <c r="A1421" s="102"/>
      <c r="I1421" s="103"/>
      <c r="J1421" s="104"/>
      <c r="K1421" s="76"/>
      <c r="L1421" s="76"/>
      <c r="M1421" s="103"/>
      <c r="N1421" s="103"/>
    </row>
    <row r="1422" spans="1:14">
      <c r="A1422" s="102"/>
      <c r="I1422" s="103"/>
      <c r="J1422" s="104"/>
      <c r="K1422" s="76"/>
      <c r="L1422" s="76"/>
      <c r="M1422" s="103"/>
      <c r="N1422" s="103"/>
    </row>
    <row r="1423" spans="1:14">
      <c r="A1423" s="102"/>
      <c r="I1423" s="103"/>
      <c r="J1423" s="104"/>
      <c r="K1423" s="76"/>
      <c r="L1423" s="76"/>
      <c r="M1423" s="103"/>
      <c r="N1423" s="103"/>
    </row>
    <row r="1424" spans="1:14">
      <c r="A1424" s="102"/>
      <c r="I1424" s="103"/>
      <c r="J1424" s="104"/>
      <c r="K1424" s="76"/>
      <c r="L1424" s="76"/>
      <c r="M1424" s="103"/>
      <c r="N1424" s="103"/>
    </row>
    <row r="1425" spans="1:14">
      <c r="A1425" s="102"/>
      <c r="I1425" s="103"/>
      <c r="J1425" s="104"/>
      <c r="K1425" s="76"/>
      <c r="L1425" s="76"/>
      <c r="M1425" s="103"/>
      <c r="N1425" s="103"/>
    </row>
    <row r="1426" spans="1:14">
      <c r="A1426" s="102"/>
      <c r="I1426" s="103"/>
      <c r="J1426" s="104"/>
      <c r="K1426" s="76"/>
      <c r="L1426" s="76"/>
      <c r="M1426" s="103"/>
      <c r="N1426" s="103"/>
    </row>
    <row r="1427" spans="1:14">
      <c r="A1427" s="102"/>
      <c r="I1427" s="103"/>
      <c r="J1427" s="104"/>
      <c r="K1427" s="76"/>
      <c r="L1427" s="76"/>
      <c r="M1427" s="103"/>
      <c r="N1427" s="103"/>
    </row>
    <row r="1428" spans="1:14">
      <c r="A1428" s="102"/>
      <c r="I1428" s="103"/>
      <c r="J1428" s="104"/>
      <c r="K1428" s="76"/>
      <c r="L1428" s="76"/>
      <c r="M1428" s="103"/>
      <c r="N1428" s="103"/>
    </row>
    <row r="1429" spans="1:14">
      <c r="A1429" s="102"/>
      <c r="I1429" s="103"/>
      <c r="J1429" s="104"/>
      <c r="K1429" s="76"/>
      <c r="L1429" s="76"/>
      <c r="M1429" s="103"/>
      <c r="N1429" s="103"/>
    </row>
    <row r="1430" spans="1:14">
      <c r="A1430" s="102"/>
      <c r="I1430" s="103"/>
      <c r="J1430" s="104"/>
      <c r="K1430" s="76"/>
      <c r="L1430" s="76"/>
      <c r="M1430" s="103"/>
      <c r="N1430" s="103"/>
    </row>
    <row r="1431" spans="1:14">
      <c r="A1431" s="102"/>
      <c r="I1431" s="103"/>
      <c r="J1431" s="104"/>
      <c r="K1431" s="76"/>
      <c r="L1431" s="76"/>
      <c r="M1431" s="103"/>
      <c r="N1431" s="103"/>
    </row>
    <row r="1432" spans="1:14">
      <c r="A1432" s="102"/>
      <c r="I1432" s="103"/>
      <c r="J1432" s="104"/>
      <c r="K1432" s="76"/>
      <c r="L1432" s="76"/>
      <c r="M1432" s="103"/>
      <c r="N1432" s="103"/>
    </row>
    <row r="1433" spans="1:14">
      <c r="A1433" s="102"/>
      <c r="I1433" s="103"/>
      <c r="J1433" s="104"/>
      <c r="K1433" s="76"/>
      <c r="L1433" s="76"/>
      <c r="M1433" s="103"/>
      <c r="N1433" s="103"/>
    </row>
    <row r="1434" spans="1:14">
      <c r="A1434" s="102"/>
      <c r="I1434" s="103"/>
      <c r="J1434" s="104"/>
      <c r="K1434" s="76"/>
      <c r="L1434" s="76"/>
      <c r="M1434" s="103"/>
      <c r="N1434" s="103"/>
    </row>
    <row r="1435" spans="1:14">
      <c r="A1435" s="102"/>
      <c r="I1435" s="103"/>
      <c r="J1435" s="104"/>
      <c r="K1435" s="76"/>
      <c r="L1435" s="76"/>
      <c r="M1435" s="103"/>
      <c r="N1435" s="103"/>
    </row>
    <row r="1436" spans="1:14">
      <c r="A1436" s="102"/>
      <c r="I1436" s="103"/>
      <c r="J1436" s="104"/>
      <c r="K1436" s="76"/>
      <c r="L1436" s="76"/>
      <c r="M1436" s="103"/>
      <c r="N1436" s="103"/>
    </row>
    <row r="1437" spans="1:14">
      <c r="A1437" s="102"/>
      <c r="I1437" s="103"/>
      <c r="J1437" s="104"/>
      <c r="K1437" s="76"/>
      <c r="L1437" s="76"/>
      <c r="M1437" s="103"/>
      <c r="N1437" s="103"/>
    </row>
    <row r="1438" spans="1:14">
      <c r="A1438" s="102"/>
      <c r="I1438" s="103"/>
      <c r="J1438" s="104"/>
      <c r="K1438" s="76"/>
      <c r="L1438" s="76"/>
      <c r="M1438" s="103"/>
      <c r="N1438" s="103"/>
    </row>
    <row r="1439" spans="1:14">
      <c r="A1439" s="102"/>
      <c r="I1439" s="103"/>
      <c r="J1439" s="104"/>
      <c r="K1439" s="76"/>
      <c r="L1439" s="76"/>
      <c r="M1439" s="103"/>
      <c r="N1439" s="103"/>
    </row>
    <row r="1440" spans="1:14">
      <c r="A1440" s="102"/>
      <c r="I1440" s="103"/>
      <c r="J1440" s="104"/>
      <c r="K1440" s="76"/>
      <c r="L1440" s="76"/>
      <c r="M1440" s="103"/>
      <c r="N1440" s="103"/>
    </row>
    <row r="1441" spans="1:14">
      <c r="A1441" s="102"/>
      <c r="I1441" s="103"/>
      <c r="J1441" s="104"/>
      <c r="K1441" s="76"/>
      <c r="L1441" s="76"/>
      <c r="M1441" s="103"/>
      <c r="N1441" s="103"/>
    </row>
    <row r="1442" spans="1:14">
      <c r="A1442" s="102"/>
      <c r="I1442" s="103"/>
      <c r="J1442" s="104"/>
      <c r="K1442" s="76"/>
      <c r="L1442" s="76"/>
      <c r="M1442" s="103"/>
      <c r="N1442" s="103"/>
    </row>
    <row r="1443" spans="1:14">
      <c r="A1443" s="102"/>
      <c r="I1443" s="103"/>
      <c r="J1443" s="104"/>
      <c r="K1443" s="76"/>
      <c r="L1443" s="76"/>
      <c r="M1443" s="103"/>
      <c r="N1443" s="103"/>
    </row>
    <row r="1444" spans="1:14">
      <c r="A1444" s="102"/>
      <c r="I1444" s="103"/>
      <c r="J1444" s="104"/>
      <c r="K1444" s="76"/>
      <c r="L1444" s="76"/>
      <c r="M1444" s="103"/>
      <c r="N1444" s="103"/>
    </row>
    <row r="1445" spans="1:14">
      <c r="A1445" s="102"/>
      <c r="I1445" s="103"/>
      <c r="J1445" s="104"/>
      <c r="K1445" s="76"/>
      <c r="L1445" s="76"/>
      <c r="M1445" s="103"/>
      <c r="N1445" s="103"/>
    </row>
    <row r="1446" spans="1:14">
      <c r="A1446" s="102"/>
      <c r="I1446" s="103"/>
      <c r="J1446" s="104"/>
      <c r="K1446" s="76"/>
      <c r="L1446" s="76"/>
      <c r="M1446" s="103"/>
      <c r="N1446" s="103"/>
    </row>
    <row r="1447" spans="1:14">
      <c r="A1447" s="102"/>
      <c r="I1447" s="103"/>
      <c r="J1447" s="104"/>
      <c r="K1447" s="76"/>
      <c r="L1447" s="76"/>
      <c r="M1447" s="103"/>
      <c r="N1447" s="103"/>
    </row>
    <row r="1448" spans="1:14">
      <c r="A1448" s="102"/>
      <c r="I1448" s="103"/>
      <c r="J1448" s="104"/>
      <c r="K1448" s="76"/>
      <c r="L1448" s="76"/>
      <c r="M1448" s="103"/>
      <c r="N1448" s="103"/>
    </row>
    <row r="1449" spans="1:14">
      <c r="A1449" s="102"/>
      <c r="I1449" s="103"/>
      <c r="J1449" s="104"/>
      <c r="K1449" s="76"/>
      <c r="L1449" s="76"/>
      <c r="M1449" s="103"/>
      <c r="N1449" s="103"/>
    </row>
    <row r="1450" spans="1:14">
      <c r="A1450" s="102"/>
      <c r="I1450" s="103"/>
      <c r="J1450" s="104"/>
      <c r="K1450" s="76"/>
      <c r="L1450" s="76"/>
      <c r="M1450" s="103"/>
      <c r="N1450" s="103"/>
    </row>
    <row r="1451" spans="1:14">
      <c r="A1451" s="102"/>
      <c r="I1451" s="103"/>
      <c r="J1451" s="104"/>
      <c r="K1451" s="76"/>
      <c r="L1451" s="76"/>
      <c r="M1451" s="103"/>
      <c r="N1451" s="103"/>
    </row>
    <row r="1452" spans="1:14">
      <c r="A1452" s="102"/>
      <c r="I1452" s="103"/>
      <c r="J1452" s="104"/>
      <c r="K1452" s="76"/>
      <c r="L1452" s="76"/>
      <c r="M1452" s="103"/>
      <c r="N1452" s="103"/>
    </row>
    <row r="1453" spans="1:14">
      <c r="A1453" s="102"/>
      <c r="I1453" s="103"/>
      <c r="J1453" s="104"/>
      <c r="K1453" s="76"/>
      <c r="L1453" s="76"/>
      <c r="M1453" s="103"/>
      <c r="N1453" s="103"/>
    </row>
    <row r="1454" spans="1:14">
      <c r="A1454" s="102"/>
      <c r="I1454" s="103"/>
      <c r="J1454" s="104"/>
      <c r="K1454" s="76"/>
      <c r="L1454" s="76"/>
      <c r="M1454" s="103"/>
      <c r="N1454" s="103"/>
    </row>
    <row r="1455" spans="1:14">
      <c r="A1455" s="102"/>
      <c r="I1455" s="103"/>
      <c r="J1455" s="104"/>
      <c r="K1455" s="76"/>
      <c r="L1455" s="76"/>
      <c r="M1455" s="103"/>
      <c r="N1455" s="103"/>
    </row>
    <row r="1456" spans="1:14">
      <c r="A1456" s="102"/>
      <c r="I1456" s="103"/>
      <c r="J1456" s="104"/>
      <c r="K1456" s="76"/>
      <c r="L1456" s="76"/>
      <c r="M1456" s="103"/>
      <c r="N1456" s="103"/>
    </row>
    <row r="1457" spans="1:14">
      <c r="A1457" s="102"/>
      <c r="I1457" s="103"/>
      <c r="J1457" s="104"/>
      <c r="K1457" s="76"/>
      <c r="L1457" s="76"/>
      <c r="M1457" s="103"/>
      <c r="N1457" s="103"/>
    </row>
    <row r="1458" spans="1:14">
      <c r="A1458" s="102"/>
      <c r="I1458" s="103"/>
      <c r="J1458" s="104"/>
      <c r="K1458" s="76"/>
      <c r="L1458" s="76"/>
      <c r="M1458" s="103"/>
      <c r="N1458" s="103"/>
    </row>
    <row r="1459" spans="1:14">
      <c r="A1459" s="102"/>
      <c r="I1459" s="103"/>
      <c r="J1459" s="104"/>
      <c r="K1459" s="76"/>
      <c r="L1459" s="76"/>
      <c r="M1459" s="103"/>
      <c r="N1459" s="103"/>
    </row>
    <row r="1460" spans="1:14">
      <c r="A1460" s="102"/>
      <c r="I1460" s="103"/>
      <c r="J1460" s="104"/>
      <c r="K1460" s="76"/>
      <c r="L1460" s="76"/>
      <c r="M1460" s="103"/>
      <c r="N1460" s="103"/>
    </row>
    <row r="1461" spans="1:14">
      <c r="A1461" s="102"/>
      <c r="I1461" s="103"/>
      <c r="J1461" s="104"/>
      <c r="K1461" s="76"/>
      <c r="L1461" s="76"/>
      <c r="M1461" s="103"/>
      <c r="N1461" s="103"/>
    </row>
    <row r="1462" spans="1:14">
      <c r="A1462" s="102"/>
      <c r="I1462" s="103"/>
      <c r="J1462" s="104"/>
      <c r="K1462" s="76"/>
      <c r="L1462" s="76"/>
      <c r="M1462" s="103"/>
      <c r="N1462" s="103"/>
    </row>
    <row r="1463" spans="1:14">
      <c r="A1463" s="102"/>
      <c r="I1463" s="103"/>
      <c r="J1463" s="104"/>
      <c r="K1463" s="76"/>
      <c r="L1463" s="76"/>
      <c r="M1463" s="103"/>
      <c r="N1463" s="103"/>
    </row>
    <row r="1464" spans="1:14">
      <c r="A1464" s="102"/>
      <c r="I1464" s="103"/>
      <c r="J1464" s="104"/>
      <c r="K1464" s="76"/>
      <c r="L1464" s="76"/>
      <c r="M1464" s="103"/>
      <c r="N1464" s="103"/>
    </row>
    <row r="1465" spans="1:14">
      <c r="A1465" s="102"/>
      <c r="I1465" s="103"/>
      <c r="J1465" s="104"/>
      <c r="K1465" s="76"/>
      <c r="L1465" s="76"/>
      <c r="M1465" s="103"/>
      <c r="N1465" s="103"/>
    </row>
    <row r="1466" spans="1:14">
      <c r="A1466" s="102"/>
      <c r="I1466" s="103"/>
      <c r="J1466" s="104"/>
      <c r="K1466" s="76"/>
      <c r="L1466" s="76"/>
      <c r="M1466" s="103"/>
      <c r="N1466" s="103"/>
    </row>
    <row r="1467" spans="1:14">
      <c r="A1467" s="102"/>
      <c r="I1467" s="103"/>
      <c r="J1467" s="104"/>
      <c r="K1467" s="76"/>
      <c r="L1467" s="76"/>
      <c r="M1467" s="103"/>
      <c r="N1467" s="103"/>
    </row>
    <row r="1468" spans="1:14">
      <c r="A1468" s="102"/>
      <c r="I1468" s="103"/>
      <c r="J1468" s="104"/>
      <c r="K1468" s="76"/>
      <c r="L1468" s="76"/>
      <c r="M1468" s="103"/>
      <c r="N1468" s="103"/>
    </row>
    <row r="1469" spans="1:14">
      <c r="A1469" s="102"/>
      <c r="I1469" s="103"/>
      <c r="J1469" s="104"/>
      <c r="K1469" s="76"/>
      <c r="L1469" s="76"/>
      <c r="M1469" s="103"/>
      <c r="N1469" s="103"/>
    </row>
    <row r="1470" spans="1:14">
      <c r="A1470" s="102"/>
      <c r="I1470" s="103"/>
      <c r="J1470" s="104"/>
      <c r="K1470" s="76"/>
      <c r="L1470" s="76"/>
      <c r="M1470" s="103"/>
      <c r="N1470" s="103"/>
    </row>
    <row r="1471" spans="1:14">
      <c r="A1471" s="102"/>
      <c r="I1471" s="103"/>
      <c r="J1471" s="104"/>
      <c r="K1471" s="76"/>
      <c r="L1471" s="76"/>
      <c r="M1471" s="103"/>
      <c r="N1471" s="103"/>
    </row>
    <row r="1472" spans="1:14">
      <c r="A1472" s="102"/>
      <c r="I1472" s="103"/>
      <c r="J1472" s="104"/>
      <c r="K1472" s="76"/>
      <c r="L1472" s="76"/>
      <c r="M1472" s="103"/>
      <c r="N1472" s="103"/>
    </row>
    <row r="1473" spans="1:14">
      <c r="A1473" s="102"/>
      <c r="I1473" s="103"/>
      <c r="J1473" s="104"/>
      <c r="K1473" s="76"/>
      <c r="L1473" s="76"/>
      <c r="M1473" s="103"/>
      <c r="N1473" s="103"/>
    </row>
    <row r="1474" spans="1:14">
      <c r="A1474" s="102"/>
      <c r="I1474" s="103"/>
      <c r="J1474" s="104"/>
      <c r="K1474" s="76"/>
      <c r="L1474" s="76"/>
      <c r="M1474" s="103"/>
      <c r="N1474" s="103"/>
    </row>
    <row r="1475" spans="1:14">
      <c r="A1475" s="102"/>
      <c r="I1475" s="103"/>
      <c r="J1475" s="104"/>
      <c r="K1475" s="76"/>
      <c r="L1475" s="76"/>
      <c r="M1475" s="103"/>
      <c r="N1475" s="103"/>
    </row>
    <row r="1476" spans="1:14">
      <c r="A1476" s="102"/>
      <c r="I1476" s="103"/>
      <c r="J1476" s="104"/>
      <c r="K1476" s="76"/>
      <c r="L1476" s="76"/>
      <c r="M1476" s="103"/>
      <c r="N1476" s="103"/>
    </row>
    <row r="1477" spans="1:14">
      <c r="A1477" s="102"/>
      <c r="I1477" s="103"/>
      <c r="J1477" s="104"/>
      <c r="K1477" s="76"/>
      <c r="L1477" s="76"/>
      <c r="M1477" s="103"/>
      <c r="N1477" s="103"/>
    </row>
    <row r="1478" spans="1:14">
      <c r="A1478" s="102"/>
      <c r="I1478" s="103"/>
      <c r="J1478" s="104"/>
      <c r="K1478" s="76"/>
      <c r="L1478" s="76"/>
      <c r="M1478" s="103"/>
      <c r="N1478" s="103"/>
    </row>
    <row r="1479" spans="1:14">
      <c r="A1479" s="102"/>
      <c r="I1479" s="103"/>
      <c r="J1479" s="104"/>
      <c r="K1479" s="76"/>
      <c r="L1479" s="76"/>
      <c r="M1479" s="103"/>
      <c r="N1479" s="103"/>
    </row>
    <row r="1480" spans="1:14">
      <c r="A1480" s="102"/>
      <c r="I1480" s="103"/>
      <c r="J1480" s="104"/>
      <c r="K1480" s="76"/>
      <c r="L1480" s="76"/>
      <c r="M1480" s="103"/>
      <c r="N1480" s="103"/>
    </row>
    <row r="1481" spans="1:14">
      <c r="A1481" s="102"/>
      <c r="I1481" s="103"/>
      <c r="J1481" s="104"/>
      <c r="K1481" s="76"/>
      <c r="L1481" s="76"/>
      <c r="M1481" s="103"/>
      <c r="N1481" s="103"/>
    </row>
    <row r="1482" spans="1:14">
      <c r="A1482" s="102"/>
      <c r="I1482" s="103"/>
      <c r="J1482" s="104"/>
      <c r="K1482" s="76"/>
      <c r="L1482" s="76"/>
      <c r="M1482" s="103"/>
      <c r="N1482" s="103"/>
    </row>
    <row r="1483" spans="1:14">
      <c r="A1483" s="102"/>
      <c r="I1483" s="103"/>
      <c r="J1483" s="104"/>
      <c r="K1483" s="76"/>
      <c r="L1483" s="76"/>
      <c r="M1483" s="103"/>
      <c r="N1483" s="103"/>
    </row>
    <row r="1484" spans="1:14">
      <c r="A1484" s="102"/>
      <c r="I1484" s="103"/>
      <c r="J1484" s="104"/>
      <c r="K1484" s="76"/>
      <c r="L1484" s="76"/>
      <c r="M1484" s="103"/>
      <c r="N1484" s="103"/>
    </row>
    <row r="1485" spans="1:14">
      <c r="A1485" s="102"/>
      <c r="I1485" s="103"/>
      <c r="J1485" s="104"/>
      <c r="K1485" s="76"/>
      <c r="L1485" s="76"/>
      <c r="M1485" s="103"/>
      <c r="N1485" s="103"/>
    </row>
    <row r="1486" spans="1:14">
      <c r="A1486" s="102"/>
      <c r="I1486" s="103"/>
      <c r="J1486" s="104"/>
      <c r="K1486" s="76"/>
      <c r="L1486" s="76"/>
      <c r="M1486" s="103"/>
      <c r="N1486" s="103"/>
    </row>
    <row r="1487" spans="1:14">
      <c r="A1487" s="102"/>
      <c r="I1487" s="103"/>
      <c r="J1487" s="104"/>
      <c r="K1487" s="76"/>
      <c r="L1487" s="76"/>
      <c r="M1487" s="103"/>
      <c r="N1487" s="103"/>
    </row>
    <row r="1488" spans="1:14">
      <c r="A1488" s="102"/>
      <c r="I1488" s="103"/>
      <c r="J1488" s="104"/>
      <c r="K1488" s="76"/>
      <c r="L1488" s="76"/>
      <c r="M1488" s="103"/>
      <c r="N1488" s="103"/>
    </row>
    <row r="1489" spans="1:14">
      <c r="A1489" s="102"/>
      <c r="I1489" s="103"/>
      <c r="J1489" s="104"/>
      <c r="K1489" s="76"/>
      <c r="L1489" s="76"/>
      <c r="M1489" s="103"/>
      <c r="N1489" s="103"/>
    </row>
    <row r="1490" spans="1:14">
      <c r="A1490" s="102"/>
      <c r="I1490" s="103"/>
      <c r="J1490" s="104"/>
      <c r="K1490" s="76"/>
      <c r="L1490" s="76"/>
      <c r="M1490" s="103"/>
      <c r="N1490" s="103"/>
    </row>
    <row r="1491" spans="1:14">
      <c r="A1491" s="102"/>
      <c r="I1491" s="103"/>
      <c r="J1491" s="104"/>
      <c r="K1491" s="76"/>
      <c r="L1491" s="76"/>
      <c r="M1491" s="103"/>
      <c r="N1491" s="103"/>
    </row>
    <row r="1492" spans="1:14">
      <c r="A1492" s="102"/>
      <c r="I1492" s="103"/>
      <c r="J1492" s="104"/>
      <c r="K1492" s="76"/>
      <c r="L1492" s="76"/>
      <c r="M1492" s="103"/>
      <c r="N1492" s="103"/>
    </row>
    <row r="1493" spans="1:14">
      <c r="A1493" s="102"/>
      <c r="I1493" s="103"/>
      <c r="J1493" s="104"/>
      <c r="K1493" s="76"/>
      <c r="L1493" s="76"/>
      <c r="M1493" s="103"/>
      <c r="N1493" s="103"/>
    </row>
    <row r="1494" spans="1:14">
      <c r="A1494" s="102"/>
      <c r="I1494" s="103"/>
      <c r="J1494" s="104"/>
      <c r="K1494" s="76"/>
      <c r="L1494" s="76"/>
      <c r="M1494" s="103"/>
      <c r="N1494" s="103"/>
    </row>
    <row r="1495" spans="1:14">
      <c r="A1495" s="102"/>
      <c r="I1495" s="103"/>
      <c r="J1495" s="104"/>
      <c r="K1495" s="76"/>
      <c r="L1495" s="76"/>
      <c r="M1495" s="103"/>
      <c r="N1495" s="103"/>
    </row>
    <row r="1496" spans="1:14">
      <c r="A1496" s="102"/>
      <c r="I1496" s="103"/>
      <c r="J1496" s="104"/>
      <c r="K1496" s="76"/>
      <c r="L1496" s="76"/>
      <c r="M1496" s="103"/>
      <c r="N1496" s="103"/>
    </row>
    <row r="1497" spans="1:14">
      <c r="A1497" s="102"/>
      <c r="I1497" s="103"/>
      <c r="J1497" s="104"/>
      <c r="K1497" s="76"/>
      <c r="L1497" s="76"/>
      <c r="M1497" s="103"/>
      <c r="N1497" s="103"/>
    </row>
    <row r="1498" spans="1:14">
      <c r="A1498" s="102"/>
      <c r="I1498" s="103"/>
      <c r="J1498" s="104"/>
      <c r="K1498" s="76"/>
      <c r="L1498" s="76"/>
      <c r="M1498" s="103"/>
      <c r="N1498" s="103"/>
    </row>
    <row r="1499" spans="1:14">
      <c r="A1499" s="102"/>
      <c r="I1499" s="103"/>
      <c r="J1499" s="104"/>
      <c r="K1499" s="76"/>
      <c r="L1499" s="76"/>
      <c r="M1499" s="103"/>
      <c r="N1499" s="103"/>
    </row>
    <row r="1500" spans="1:14">
      <c r="A1500" s="102"/>
      <c r="I1500" s="103"/>
      <c r="J1500" s="104"/>
      <c r="K1500" s="76"/>
      <c r="L1500" s="76"/>
      <c r="M1500" s="103"/>
      <c r="N1500" s="103"/>
    </row>
    <row r="1501" spans="1:14">
      <c r="A1501" s="102"/>
      <c r="I1501" s="103"/>
      <c r="J1501" s="104"/>
      <c r="K1501" s="76"/>
      <c r="L1501" s="76"/>
      <c r="M1501" s="103"/>
      <c r="N1501" s="103"/>
    </row>
    <row r="1502" spans="1:14">
      <c r="A1502" s="102"/>
      <c r="I1502" s="103"/>
      <c r="J1502" s="104"/>
      <c r="K1502" s="76"/>
      <c r="L1502" s="76"/>
      <c r="M1502" s="103"/>
      <c r="N1502" s="103"/>
    </row>
    <row r="1503" spans="1:14">
      <c r="A1503" s="102"/>
      <c r="I1503" s="103"/>
      <c r="J1503" s="104"/>
      <c r="K1503" s="76"/>
      <c r="L1503" s="76"/>
      <c r="M1503" s="103"/>
      <c r="N1503" s="103"/>
    </row>
    <row r="1504" spans="1:14">
      <c r="A1504" s="102"/>
      <c r="I1504" s="103"/>
      <c r="J1504" s="104"/>
      <c r="K1504" s="76"/>
      <c r="L1504" s="76"/>
      <c r="M1504" s="103"/>
      <c r="N1504" s="103"/>
    </row>
    <row r="1505" spans="1:14">
      <c r="A1505" s="102"/>
      <c r="I1505" s="103"/>
      <c r="J1505" s="104"/>
      <c r="K1505" s="76"/>
      <c r="L1505" s="76"/>
      <c r="M1505" s="103"/>
      <c r="N1505" s="103"/>
    </row>
    <row r="1506" spans="1:14">
      <c r="A1506" s="102"/>
      <c r="I1506" s="103"/>
      <c r="J1506" s="104"/>
      <c r="K1506" s="76"/>
      <c r="L1506" s="76"/>
      <c r="M1506" s="103"/>
      <c r="N1506" s="103"/>
    </row>
    <row r="1507" spans="1:14">
      <c r="A1507" s="102"/>
      <c r="I1507" s="103"/>
      <c r="J1507" s="104"/>
      <c r="K1507" s="76"/>
      <c r="L1507" s="76"/>
      <c r="M1507" s="103"/>
      <c r="N1507" s="103"/>
    </row>
    <row r="1508" spans="1:14">
      <c r="A1508" s="102"/>
      <c r="I1508" s="103"/>
      <c r="J1508" s="104"/>
      <c r="K1508" s="76"/>
      <c r="L1508" s="76"/>
      <c r="M1508" s="103"/>
      <c r="N1508" s="103"/>
    </row>
    <row r="1509" spans="1:14">
      <c r="A1509" s="102"/>
      <c r="I1509" s="103"/>
      <c r="J1509" s="104"/>
      <c r="K1509" s="76"/>
      <c r="L1509" s="76"/>
      <c r="M1509" s="103"/>
      <c r="N1509" s="103"/>
    </row>
    <row r="1510" spans="1:14">
      <c r="A1510" s="102"/>
      <c r="I1510" s="103"/>
      <c r="J1510" s="104"/>
      <c r="K1510" s="76"/>
      <c r="L1510" s="76"/>
      <c r="M1510" s="103"/>
      <c r="N1510" s="103"/>
    </row>
    <row r="1511" spans="1:14">
      <c r="A1511" s="102"/>
      <c r="I1511" s="103"/>
      <c r="J1511" s="104"/>
      <c r="K1511" s="76"/>
      <c r="L1511" s="76"/>
      <c r="M1511" s="103"/>
      <c r="N1511" s="103"/>
    </row>
    <row r="1512" spans="1:14">
      <c r="A1512" s="102"/>
      <c r="I1512" s="103"/>
      <c r="J1512" s="104"/>
      <c r="K1512" s="76"/>
      <c r="L1512" s="76"/>
      <c r="M1512" s="103"/>
      <c r="N1512" s="103"/>
    </row>
    <row r="1513" spans="1:14">
      <c r="A1513" s="102"/>
      <c r="I1513" s="103"/>
      <c r="J1513" s="104"/>
      <c r="K1513" s="76"/>
      <c r="L1513" s="76"/>
      <c r="M1513" s="103"/>
      <c r="N1513" s="103"/>
    </row>
    <row r="1514" spans="1:14">
      <c r="A1514" s="102"/>
      <c r="I1514" s="103"/>
      <c r="J1514" s="104"/>
      <c r="K1514" s="76"/>
      <c r="L1514" s="76"/>
      <c r="M1514" s="103"/>
      <c r="N1514" s="103"/>
    </row>
    <row r="1515" spans="1:14">
      <c r="A1515" s="102"/>
      <c r="I1515" s="103"/>
      <c r="J1515" s="104"/>
      <c r="K1515" s="76"/>
      <c r="L1515" s="76"/>
      <c r="M1515" s="103"/>
      <c r="N1515" s="103"/>
    </row>
    <row r="1516" spans="1:14">
      <c r="A1516" s="102"/>
      <c r="I1516" s="103"/>
      <c r="J1516" s="104"/>
      <c r="K1516" s="76"/>
      <c r="L1516" s="76"/>
      <c r="M1516" s="103"/>
      <c r="N1516" s="103"/>
    </row>
    <row r="1517" spans="1:14">
      <c r="A1517" s="102"/>
      <c r="I1517" s="103"/>
      <c r="J1517" s="104"/>
      <c r="K1517" s="76"/>
      <c r="L1517" s="76"/>
      <c r="M1517" s="103"/>
      <c r="N1517" s="103"/>
    </row>
    <row r="1518" spans="1:14">
      <c r="A1518" s="102"/>
      <c r="I1518" s="103"/>
      <c r="J1518" s="104"/>
      <c r="K1518" s="76"/>
      <c r="L1518" s="76"/>
      <c r="M1518" s="103"/>
      <c r="N1518" s="103"/>
    </row>
    <row r="1519" spans="1:14">
      <c r="A1519" s="102"/>
      <c r="I1519" s="103"/>
      <c r="J1519" s="104"/>
      <c r="K1519" s="76"/>
      <c r="L1519" s="76"/>
      <c r="M1519" s="103"/>
      <c r="N1519" s="103"/>
    </row>
    <row r="1520" spans="1:14">
      <c r="A1520" s="102"/>
      <c r="I1520" s="103"/>
      <c r="J1520" s="104"/>
      <c r="K1520" s="76"/>
      <c r="L1520" s="76"/>
      <c r="M1520" s="103"/>
      <c r="N1520" s="103"/>
    </row>
    <row r="1521" spans="1:14">
      <c r="A1521" s="102"/>
      <c r="I1521" s="103"/>
      <c r="J1521" s="104"/>
      <c r="K1521" s="76"/>
      <c r="L1521" s="76"/>
      <c r="M1521" s="103"/>
      <c r="N1521" s="103"/>
    </row>
    <row r="1522" spans="1:14">
      <c r="A1522" s="102"/>
      <c r="I1522" s="103"/>
      <c r="J1522" s="104"/>
      <c r="K1522" s="76"/>
      <c r="L1522" s="76"/>
      <c r="M1522" s="103"/>
      <c r="N1522" s="103"/>
    </row>
    <row r="1523" spans="1:14">
      <c r="A1523" s="102"/>
      <c r="I1523" s="103"/>
      <c r="J1523" s="104"/>
      <c r="K1523" s="76"/>
      <c r="L1523" s="76"/>
      <c r="M1523" s="103"/>
      <c r="N1523" s="103"/>
    </row>
    <row r="1524" spans="1:14">
      <c r="A1524" s="102"/>
      <c r="I1524" s="103"/>
      <c r="J1524" s="104"/>
      <c r="K1524" s="76"/>
      <c r="L1524" s="76"/>
      <c r="M1524" s="103"/>
      <c r="N1524" s="103"/>
    </row>
    <row r="1525" spans="1:14">
      <c r="A1525" s="102"/>
      <c r="I1525" s="103"/>
      <c r="J1525" s="104"/>
      <c r="K1525" s="76"/>
      <c r="L1525" s="76"/>
      <c r="M1525" s="103"/>
      <c r="N1525" s="103"/>
    </row>
    <row r="1526" spans="1:14">
      <c r="A1526" s="102"/>
      <c r="I1526" s="103"/>
      <c r="J1526" s="104"/>
      <c r="K1526" s="76"/>
      <c r="L1526" s="76"/>
      <c r="M1526" s="103"/>
      <c r="N1526" s="103"/>
    </row>
    <row r="1527" spans="1:14">
      <c r="A1527" s="102"/>
      <c r="I1527" s="103"/>
      <c r="J1527" s="104"/>
      <c r="K1527" s="76"/>
      <c r="L1527" s="76"/>
      <c r="M1527" s="103"/>
      <c r="N1527" s="103"/>
    </row>
    <row r="1528" spans="1:14">
      <c r="A1528" s="102"/>
      <c r="I1528" s="103"/>
      <c r="J1528" s="104"/>
      <c r="K1528" s="76"/>
      <c r="L1528" s="76"/>
      <c r="M1528" s="103"/>
      <c r="N1528" s="103"/>
    </row>
    <row r="1529" spans="1:14">
      <c r="A1529" s="102"/>
      <c r="I1529" s="103"/>
      <c r="J1529" s="104"/>
      <c r="K1529" s="76"/>
      <c r="L1529" s="76"/>
      <c r="M1529" s="103"/>
      <c r="N1529" s="103"/>
    </row>
    <row r="1530" spans="1:14">
      <c r="A1530" s="102"/>
      <c r="I1530" s="103"/>
      <c r="J1530" s="104"/>
      <c r="K1530" s="76"/>
      <c r="L1530" s="76"/>
      <c r="M1530" s="103"/>
      <c r="N1530" s="103"/>
    </row>
    <row r="1531" spans="1:14">
      <c r="A1531" s="102"/>
      <c r="I1531" s="103"/>
      <c r="J1531" s="104"/>
      <c r="K1531" s="76"/>
      <c r="L1531" s="76"/>
      <c r="M1531" s="103"/>
      <c r="N1531" s="103"/>
    </row>
    <row r="1532" spans="1:14">
      <c r="A1532" s="102"/>
      <c r="I1532" s="103"/>
      <c r="J1532" s="104"/>
      <c r="K1532" s="76"/>
      <c r="L1532" s="76"/>
      <c r="M1532" s="103"/>
      <c r="N1532" s="103"/>
    </row>
    <row r="1533" spans="1:14">
      <c r="A1533" s="102"/>
      <c r="I1533" s="103"/>
      <c r="J1533" s="104"/>
      <c r="K1533" s="76"/>
      <c r="L1533" s="76"/>
      <c r="M1533" s="103"/>
      <c r="N1533" s="103"/>
    </row>
    <row r="1534" spans="1:14">
      <c r="A1534" s="102"/>
      <c r="I1534" s="103"/>
      <c r="J1534" s="104"/>
      <c r="K1534" s="76"/>
      <c r="L1534" s="76"/>
      <c r="M1534" s="103"/>
      <c r="N1534" s="103"/>
    </row>
    <row r="1535" spans="1:14">
      <c r="A1535" s="102"/>
      <c r="I1535" s="103"/>
      <c r="J1535" s="104"/>
      <c r="K1535" s="76"/>
      <c r="L1535" s="76"/>
      <c r="M1535" s="103"/>
      <c r="N1535" s="103"/>
    </row>
    <row r="1536" spans="1:14">
      <c r="A1536" s="102"/>
      <c r="I1536" s="103"/>
      <c r="J1536" s="104"/>
      <c r="K1536" s="76"/>
      <c r="L1536" s="76"/>
      <c r="M1536" s="103"/>
      <c r="N1536" s="103"/>
    </row>
    <row r="1537" spans="1:14">
      <c r="A1537" s="102"/>
      <c r="I1537" s="103"/>
      <c r="J1537" s="104"/>
      <c r="K1537" s="76"/>
      <c r="L1537" s="76"/>
      <c r="M1537" s="103"/>
      <c r="N1537" s="103"/>
    </row>
    <row r="1538" spans="1:14">
      <c r="A1538" s="102"/>
      <c r="I1538" s="103"/>
      <c r="J1538" s="104"/>
      <c r="K1538" s="76"/>
      <c r="L1538" s="76"/>
      <c r="M1538" s="103"/>
      <c r="N1538" s="103"/>
    </row>
    <row r="1539" spans="1:14">
      <c r="A1539" s="102"/>
      <c r="I1539" s="103"/>
      <c r="J1539" s="104"/>
      <c r="K1539" s="76"/>
      <c r="L1539" s="76"/>
      <c r="M1539" s="103"/>
      <c r="N1539" s="103"/>
    </row>
    <row r="1540" spans="1:14">
      <c r="A1540" s="102"/>
      <c r="I1540" s="103"/>
      <c r="J1540" s="104"/>
      <c r="K1540" s="76"/>
      <c r="L1540" s="76"/>
      <c r="M1540" s="103"/>
      <c r="N1540" s="103"/>
    </row>
    <row r="1541" spans="1:14">
      <c r="A1541" s="102"/>
      <c r="I1541" s="103"/>
      <c r="J1541" s="104"/>
      <c r="K1541" s="76"/>
      <c r="L1541" s="76"/>
      <c r="M1541" s="103"/>
      <c r="N1541" s="103"/>
    </row>
    <row r="1542" spans="1:14">
      <c r="A1542" s="102"/>
      <c r="I1542" s="103"/>
      <c r="J1542" s="104"/>
      <c r="K1542" s="76"/>
      <c r="L1542" s="76"/>
      <c r="M1542" s="103"/>
      <c r="N1542" s="103"/>
    </row>
    <row r="1543" spans="1:14">
      <c r="A1543" s="102"/>
      <c r="I1543" s="103"/>
      <c r="J1543" s="104"/>
      <c r="K1543" s="76"/>
      <c r="L1543" s="76"/>
      <c r="M1543" s="103"/>
      <c r="N1543" s="103"/>
    </row>
    <row r="1544" spans="1:14">
      <c r="A1544" s="102"/>
      <c r="I1544" s="103"/>
      <c r="J1544" s="104"/>
      <c r="K1544" s="76"/>
      <c r="L1544" s="76"/>
      <c r="M1544" s="103"/>
      <c r="N1544" s="103"/>
    </row>
    <row r="1545" spans="1:14">
      <c r="A1545" s="102"/>
      <c r="I1545" s="103"/>
      <c r="J1545" s="104"/>
      <c r="K1545" s="76"/>
      <c r="L1545" s="76"/>
      <c r="M1545" s="103"/>
      <c r="N1545" s="103"/>
    </row>
    <row r="1546" spans="1:14">
      <c r="A1546" s="102"/>
      <c r="I1546" s="103"/>
      <c r="J1546" s="104"/>
      <c r="K1546" s="76"/>
      <c r="L1546" s="76"/>
      <c r="M1546" s="103"/>
      <c r="N1546" s="103"/>
    </row>
    <row r="1547" spans="1:14">
      <c r="A1547" s="102"/>
      <c r="I1547" s="103"/>
      <c r="J1547" s="104"/>
      <c r="K1547" s="76"/>
      <c r="L1547" s="76"/>
      <c r="M1547" s="103"/>
      <c r="N1547" s="103"/>
    </row>
    <row r="1548" spans="1:14">
      <c r="A1548" s="102"/>
      <c r="I1548" s="103"/>
      <c r="J1548" s="104"/>
      <c r="K1548" s="76"/>
      <c r="L1548" s="76"/>
      <c r="M1548" s="103"/>
      <c r="N1548" s="103"/>
    </row>
    <row r="1549" spans="1:14">
      <c r="A1549" s="102"/>
      <c r="I1549" s="103"/>
      <c r="J1549" s="104"/>
      <c r="K1549" s="76"/>
      <c r="L1549" s="76"/>
      <c r="M1549" s="103"/>
      <c r="N1549" s="103"/>
    </row>
    <row r="1550" spans="1:14">
      <c r="A1550" s="102"/>
      <c r="I1550" s="103"/>
      <c r="J1550" s="104"/>
      <c r="K1550" s="76"/>
      <c r="L1550" s="76"/>
      <c r="M1550" s="103"/>
      <c r="N1550" s="103"/>
    </row>
    <row r="1551" spans="1:14">
      <c r="A1551" s="102"/>
      <c r="I1551" s="103"/>
      <c r="J1551" s="104"/>
      <c r="K1551" s="76"/>
      <c r="L1551" s="76"/>
      <c r="M1551" s="103"/>
      <c r="N1551" s="103"/>
    </row>
    <row r="1552" spans="1:14">
      <c r="A1552" s="102"/>
      <c r="I1552" s="103"/>
      <c r="J1552" s="104"/>
      <c r="K1552" s="76"/>
      <c r="L1552" s="76"/>
      <c r="M1552" s="103"/>
      <c r="N1552" s="103"/>
    </row>
    <row r="1553" spans="1:14">
      <c r="A1553" s="102"/>
      <c r="I1553" s="103"/>
      <c r="J1553" s="104"/>
      <c r="K1553" s="76"/>
      <c r="L1553" s="76"/>
      <c r="M1553" s="103"/>
      <c r="N1553" s="103"/>
    </row>
    <row r="1554" spans="1:14">
      <c r="A1554" s="102"/>
      <c r="I1554" s="103"/>
      <c r="J1554" s="104"/>
      <c r="K1554" s="76"/>
      <c r="L1554" s="76"/>
      <c r="M1554" s="103"/>
      <c r="N1554" s="103"/>
    </row>
    <row r="1555" spans="1:14">
      <c r="A1555" s="102"/>
      <c r="I1555" s="103"/>
      <c r="J1555" s="104"/>
      <c r="K1555" s="76"/>
      <c r="L1555" s="76"/>
      <c r="M1555" s="103"/>
      <c r="N1555" s="103"/>
    </row>
    <row r="1556" spans="1:14">
      <c r="A1556" s="102"/>
      <c r="I1556" s="103"/>
      <c r="J1556" s="104"/>
      <c r="K1556" s="76"/>
      <c r="L1556" s="76"/>
      <c r="M1556" s="103"/>
      <c r="N1556" s="103"/>
    </row>
    <row r="1557" spans="1:14">
      <c r="A1557" s="102"/>
      <c r="I1557" s="103"/>
      <c r="J1557" s="104"/>
      <c r="K1557" s="76"/>
      <c r="L1557" s="76"/>
      <c r="M1557" s="103"/>
      <c r="N1557" s="103"/>
    </row>
    <row r="1558" spans="1:14">
      <c r="A1558" s="102"/>
      <c r="I1558" s="103"/>
      <c r="J1558" s="104"/>
      <c r="K1558" s="76"/>
      <c r="L1558" s="76"/>
      <c r="M1558" s="103"/>
      <c r="N1558" s="103"/>
    </row>
    <row r="1559" spans="1:14">
      <c r="A1559" s="102"/>
      <c r="I1559" s="103"/>
      <c r="J1559" s="104"/>
      <c r="K1559" s="76"/>
      <c r="L1559" s="76"/>
      <c r="M1559" s="103"/>
      <c r="N1559" s="103"/>
    </row>
    <row r="1560" spans="1:14">
      <c r="A1560" s="102"/>
      <c r="I1560" s="103"/>
      <c r="J1560" s="104"/>
      <c r="K1560" s="76"/>
      <c r="L1560" s="76"/>
      <c r="M1560" s="103"/>
      <c r="N1560" s="103"/>
    </row>
    <row r="1561" spans="1:14">
      <c r="A1561" s="102"/>
      <c r="I1561" s="103"/>
      <c r="J1561" s="104"/>
      <c r="K1561" s="76"/>
      <c r="L1561" s="76"/>
      <c r="M1561" s="103"/>
      <c r="N1561" s="103"/>
    </row>
    <row r="1562" spans="1:14">
      <c r="A1562" s="102"/>
      <c r="I1562" s="103"/>
      <c r="J1562" s="104"/>
      <c r="K1562" s="76"/>
      <c r="L1562" s="76"/>
      <c r="M1562" s="103"/>
      <c r="N1562" s="103"/>
    </row>
    <row r="1563" spans="1:14">
      <c r="A1563" s="102"/>
      <c r="I1563" s="103"/>
      <c r="J1563" s="104"/>
      <c r="K1563" s="76"/>
      <c r="L1563" s="76"/>
      <c r="M1563" s="103"/>
      <c r="N1563" s="103"/>
    </row>
    <row r="1564" spans="1:14">
      <c r="A1564" s="102"/>
      <c r="I1564" s="103"/>
      <c r="J1564" s="104"/>
      <c r="K1564" s="76"/>
      <c r="L1564" s="76"/>
      <c r="M1564" s="103"/>
      <c r="N1564" s="103"/>
    </row>
    <row r="1565" spans="1:14">
      <c r="A1565" s="102"/>
      <c r="I1565" s="103"/>
      <c r="J1565" s="104"/>
      <c r="K1565" s="76"/>
      <c r="L1565" s="76"/>
      <c r="M1565" s="103"/>
      <c r="N1565" s="103"/>
    </row>
    <row r="1566" spans="1:14">
      <c r="A1566" s="102"/>
      <c r="I1566" s="103"/>
      <c r="J1566" s="104"/>
      <c r="K1566" s="76"/>
      <c r="L1566" s="76"/>
      <c r="M1566" s="103"/>
      <c r="N1566" s="103"/>
    </row>
    <row r="1567" spans="1:14">
      <c r="A1567" s="102"/>
      <c r="I1567" s="103"/>
      <c r="J1567" s="104"/>
      <c r="K1567" s="76"/>
      <c r="L1567" s="76"/>
      <c r="M1567" s="103"/>
      <c r="N1567" s="103"/>
    </row>
    <row r="1568" spans="1:14">
      <c r="A1568" s="102"/>
      <c r="I1568" s="103"/>
      <c r="J1568" s="104"/>
      <c r="K1568" s="76"/>
      <c r="L1568" s="76"/>
      <c r="M1568" s="103"/>
      <c r="N1568" s="103"/>
    </row>
    <row r="1569" spans="1:14">
      <c r="A1569" s="102"/>
      <c r="I1569" s="103"/>
      <c r="J1569" s="104"/>
      <c r="K1569" s="76"/>
      <c r="L1569" s="76"/>
      <c r="M1569" s="103"/>
      <c r="N1569" s="103"/>
    </row>
    <row r="1570" spans="1:14">
      <c r="A1570" s="102"/>
      <c r="I1570" s="103"/>
      <c r="J1570" s="104"/>
      <c r="K1570" s="76"/>
      <c r="L1570" s="76"/>
      <c r="M1570" s="103"/>
      <c r="N1570" s="103"/>
    </row>
    <row r="1571" spans="1:14">
      <c r="A1571" s="102"/>
      <c r="I1571" s="103"/>
      <c r="J1571" s="104"/>
      <c r="K1571" s="76"/>
      <c r="L1571" s="76"/>
      <c r="M1571" s="103"/>
      <c r="N1571" s="103"/>
    </row>
    <row r="1572" spans="1:14">
      <c r="A1572" s="102"/>
      <c r="I1572" s="103"/>
      <c r="J1572" s="104"/>
      <c r="K1572" s="76"/>
      <c r="L1572" s="76"/>
      <c r="M1572" s="103"/>
      <c r="N1572" s="103"/>
    </row>
    <row r="1573" spans="1:14">
      <c r="A1573" s="102"/>
      <c r="I1573" s="103"/>
      <c r="J1573" s="104"/>
      <c r="K1573" s="76"/>
      <c r="L1573" s="76"/>
      <c r="M1573" s="103"/>
      <c r="N1573" s="103"/>
    </row>
    <row r="1574" spans="1:14">
      <c r="A1574" s="102"/>
      <c r="I1574" s="103"/>
      <c r="J1574" s="104"/>
      <c r="K1574" s="76"/>
      <c r="L1574" s="76"/>
      <c r="M1574" s="103"/>
      <c r="N1574" s="103"/>
    </row>
    <row r="1575" spans="1:14">
      <c r="A1575" s="102"/>
      <c r="I1575" s="103"/>
      <c r="J1575" s="104"/>
      <c r="K1575" s="76"/>
      <c r="L1575" s="76"/>
      <c r="M1575" s="103"/>
      <c r="N1575" s="103"/>
    </row>
    <row r="1576" spans="1:14">
      <c r="A1576" s="102"/>
      <c r="I1576" s="103"/>
      <c r="J1576" s="104"/>
      <c r="K1576" s="76"/>
      <c r="L1576" s="76"/>
      <c r="M1576" s="103"/>
      <c r="N1576" s="103"/>
    </row>
    <row r="1577" spans="1:14">
      <c r="A1577" s="102"/>
      <c r="I1577" s="103"/>
      <c r="J1577" s="104"/>
      <c r="K1577" s="76"/>
      <c r="L1577" s="76"/>
      <c r="M1577" s="103"/>
      <c r="N1577" s="103"/>
    </row>
    <row r="1578" spans="1:14">
      <c r="A1578" s="102"/>
      <c r="I1578" s="103"/>
      <c r="J1578" s="104"/>
      <c r="K1578" s="76"/>
      <c r="L1578" s="76"/>
      <c r="M1578" s="103"/>
      <c r="N1578" s="103"/>
    </row>
    <row r="1579" spans="1:14">
      <c r="A1579" s="102"/>
      <c r="I1579" s="103"/>
      <c r="J1579" s="104"/>
      <c r="K1579" s="76"/>
      <c r="L1579" s="76"/>
      <c r="M1579" s="103"/>
      <c r="N1579" s="103"/>
    </row>
    <row r="1580" spans="1:14">
      <c r="A1580" s="102"/>
      <c r="I1580" s="103"/>
      <c r="J1580" s="104"/>
      <c r="K1580" s="76"/>
      <c r="L1580" s="76"/>
      <c r="M1580" s="103"/>
      <c r="N1580" s="103"/>
    </row>
    <row r="1581" spans="1:14">
      <c r="A1581" s="102"/>
      <c r="I1581" s="103"/>
      <c r="J1581" s="104"/>
      <c r="K1581" s="76"/>
      <c r="L1581" s="76"/>
      <c r="M1581" s="103"/>
      <c r="N1581" s="103"/>
    </row>
    <row r="1582" spans="1:14">
      <c r="A1582" s="102"/>
      <c r="I1582" s="103"/>
      <c r="J1582" s="104"/>
      <c r="K1582" s="76"/>
      <c r="L1582" s="76"/>
      <c r="M1582" s="103"/>
      <c r="N1582" s="103"/>
    </row>
    <row r="1583" spans="1:14">
      <c r="A1583" s="102"/>
      <c r="I1583" s="103"/>
      <c r="J1583" s="104"/>
      <c r="K1583" s="76"/>
      <c r="L1583" s="76"/>
      <c r="M1583" s="103"/>
      <c r="N1583" s="103"/>
    </row>
    <row r="1584" spans="1:14">
      <c r="A1584" s="102"/>
      <c r="I1584" s="103"/>
      <c r="J1584" s="104"/>
      <c r="K1584" s="76"/>
      <c r="L1584" s="76"/>
      <c r="M1584" s="103"/>
      <c r="N1584" s="103"/>
    </row>
    <row r="1585" spans="1:14">
      <c r="A1585" s="102"/>
      <c r="I1585" s="103"/>
      <c r="J1585" s="104"/>
      <c r="K1585" s="76"/>
      <c r="L1585" s="76"/>
      <c r="M1585" s="103"/>
      <c r="N1585" s="103"/>
    </row>
    <row r="1586" spans="1:14">
      <c r="A1586" s="102"/>
      <c r="I1586" s="103"/>
      <c r="J1586" s="104"/>
      <c r="K1586" s="76"/>
      <c r="L1586" s="76"/>
      <c r="M1586" s="103"/>
      <c r="N1586" s="103"/>
    </row>
    <row r="1587" spans="1:14">
      <c r="A1587" s="102"/>
      <c r="I1587" s="103"/>
      <c r="J1587" s="104"/>
      <c r="K1587" s="76"/>
      <c r="L1587" s="76"/>
      <c r="M1587" s="103"/>
      <c r="N1587" s="103"/>
    </row>
    <row r="1588" spans="1:14">
      <c r="A1588" s="102"/>
      <c r="I1588" s="103"/>
      <c r="J1588" s="104"/>
      <c r="K1588" s="76"/>
      <c r="L1588" s="76"/>
      <c r="M1588" s="103"/>
      <c r="N1588" s="103"/>
    </row>
    <row r="1589" spans="1:14">
      <c r="A1589" s="102"/>
      <c r="I1589" s="103"/>
      <c r="J1589" s="104"/>
      <c r="K1589" s="76"/>
      <c r="L1589" s="76"/>
      <c r="M1589" s="103"/>
      <c r="N1589" s="103"/>
    </row>
    <row r="1590" spans="1:14">
      <c r="A1590" s="102"/>
      <c r="I1590" s="103"/>
      <c r="J1590" s="104"/>
      <c r="K1590" s="76"/>
      <c r="L1590" s="76"/>
      <c r="M1590" s="103"/>
      <c r="N1590" s="103"/>
    </row>
    <row r="1591" spans="1:14">
      <c r="A1591" s="102"/>
      <c r="I1591" s="103"/>
      <c r="J1591" s="104"/>
      <c r="K1591" s="76"/>
      <c r="L1591" s="76"/>
      <c r="M1591" s="103"/>
      <c r="N1591" s="103"/>
    </row>
    <row r="1592" spans="1:14">
      <c r="A1592" s="102"/>
      <c r="I1592" s="103"/>
      <c r="J1592" s="104"/>
      <c r="K1592" s="76"/>
      <c r="L1592" s="76"/>
      <c r="M1592" s="103"/>
      <c r="N1592" s="103"/>
    </row>
    <row r="1593" spans="1:14">
      <c r="A1593" s="102"/>
      <c r="I1593" s="103"/>
      <c r="J1593" s="104"/>
      <c r="K1593" s="76"/>
      <c r="L1593" s="76"/>
      <c r="M1593" s="103"/>
      <c r="N1593" s="103"/>
    </row>
    <row r="1594" spans="1:14">
      <c r="A1594" s="102"/>
      <c r="I1594" s="103"/>
      <c r="J1594" s="104"/>
      <c r="K1594" s="76"/>
      <c r="L1594" s="76"/>
      <c r="M1594" s="103"/>
      <c r="N1594" s="103"/>
    </row>
    <row r="1595" spans="1:14">
      <c r="A1595" s="102"/>
      <c r="I1595" s="103"/>
      <c r="J1595" s="104"/>
      <c r="K1595" s="76"/>
      <c r="L1595" s="76"/>
      <c r="M1595" s="103"/>
      <c r="N1595" s="103"/>
    </row>
    <row r="1596" spans="1:14">
      <c r="A1596" s="102"/>
      <c r="I1596" s="103"/>
      <c r="J1596" s="104"/>
      <c r="K1596" s="76"/>
      <c r="L1596" s="76"/>
      <c r="M1596" s="103"/>
      <c r="N1596" s="103"/>
    </row>
    <row r="1597" spans="1:14">
      <c r="A1597" s="102"/>
      <c r="I1597" s="103"/>
      <c r="J1597" s="104"/>
      <c r="K1597" s="76"/>
      <c r="L1597" s="76"/>
      <c r="M1597" s="103"/>
      <c r="N1597" s="103"/>
    </row>
    <row r="1598" spans="1:14">
      <c r="A1598" s="102"/>
      <c r="I1598" s="103"/>
      <c r="J1598" s="104"/>
      <c r="K1598" s="76"/>
      <c r="L1598" s="76"/>
      <c r="M1598" s="103"/>
      <c r="N1598" s="103"/>
    </row>
    <row r="1599" spans="1:14">
      <c r="A1599" s="102"/>
      <c r="I1599" s="103"/>
      <c r="J1599" s="104"/>
      <c r="K1599" s="76"/>
      <c r="L1599" s="76"/>
      <c r="M1599" s="103"/>
      <c r="N1599" s="103"/>
    </row>
    <row r="1600" spans="1:14">
      <c r="A1600" s="102"/>
      <c r="I1600" s="103"/>
      <c r="J1600" s="104"/>
      <c r="K1600" s="76"/>
      <c r="L1600" s="76"/>
      <c r="M1600" s="103"/>
      <c r="N1600" s="103"/>
    </row>
    <row r="1601" spans="1:14">
      <c r="A1601" s="102"/>
      <c r="I1601" s="103"/>
      <c r="J1601" s="104"/>
      <c r="K1601" s="76"/>
      <c r="L1601" s="76"/>
      <c r="M1601" s="103"/>
      <c r="N1601" s="103"/>
    </row>
    <row r="1602" spans="1:14">
      <c r="A1602" s="102"/>
      <c r="I1602" s="103"/>
      <c r="J1602" s="104"/>
      <c r="K1602" s="76"/>
      <c r="L1602" s="76"/>
      <c r="M1602" s="103"/>
      <c r="N1602" s="103"/>
    </row>
    <row r="1603" spans="1:14">
      <c r="A1603" s="102"/>
      <c r="I1603" s="103"/>
      <c r="J1603" s="104"/>
      <c r="K1603" s="76"/>
      <c r="L1603" s="76"/>
      <c r="M1603" s="103"/>
      <c r="N1603" s="103"/>
    </row>
    <row r="1604" spans="1:14">
      <c r="A1604" s="102"/>
      <c r="I1604" s="103"/>
      <c r="J1604" s="104"/>
      <c r="K1604" s="76"/>
      <c r="L1604" s="76"/>
      <c r="M1604" s="103"/>
      <c r="N1604" s="103"/>
    </row>
    <row r="1605" spans="1:14">
      <c r="A1605" s="102"/>
      <c r="I1605" s="103"/>
      <c r="J1605" s="104"/>
      <c r="K1605" s="76"/>
      <c r="L1605" s="76"/>
      <c r="M1605" s="103"/>
      <c r="N1605" s="103"/>
    </row>
    <row r="1606" spans="1:14">
      <c r="A1606" s="102"/>
      <c r="I1606" s="103"/>
      <c r="J1606" s="104"/>
      <c r="K1606" s="76"/>
      <c r="L1606" s="76"/>
      <c r="M1606" s="103"/>
      <c r="N1606" s="103"/>
    </row>
    <row r="1607" spans="1:14">
      <c r="A1607" s="102"/>
      <c r="I1607" s="103"/>
      <c r="J1607" s="104"/>
      <c r="K1607" s="76"/>
      <c r="L1607" s="76"/>
      <c r="M1607" s="103"/>
      <c r="N1607" s="103"/>
    </row>
    <row r="1608" spans="1:14">
      <c r="A1608" s="102"/>
      <c r="I1608" s="103"/>
      <c r="J1608" s="104"/>
      <c r="K1608" s="76"/>
      <c r="L1608" s="76"/>
      <c r="M1608" s="103"/>
      <c r="N1608" s="103"/>
    </row>
    <row r="1609" spans="1:14">
      <c r="A1609" s="102"/>
      <c r="I1609" s="103"/>
      <c r="J1609" s="104"/>
      <c r="K1609" s="76"/>
      <c r="L1609" s="76"/>
      <c r="M1609" s="103"/>
      <c r="N1609" s="103"/>
    </row>
    <row r="1610" spans="1:14">
      <c r="A1610" s="102"/>
      <c r="I1610" s="103"/>
      <c r="J1610" s="104"/>
      <c r="K1610" s="76"/>
      <c r="L1610" s="76"/>
      <c r="M1610" s="103"/>
      <c r="N1610" s="103"/>
    </row>
    <row r="1611" spans="1:14">
      <c r="A1611" s="102"/>
      <c r="I1611" s="103"/>
      <c r="J1611" s="104"/>
      <c r="K1611" s="76"/>
      <c r="L1611" s="76"/>
      <c r="M1611" s="103"/>
      <c r="N1611" s="103"/>
    </row>
    <row r="1612" spans="1:14">
      <c r="A1612" s="102"/>
      <c r="I1612" s="103"/>
      <c r="J1612" s="104"/>
      <c r="K1612" s="76"/>
      <c r="L1612" s="76"/>
      <c r="M1612" s="103"/>
      <c r="N1612" s="103"/>
    </row>
    <row r="1613" spans="1:14">
      <c r="A1613" s="102"/>
      <c r="I1613" s="103"/>
      <c r="J1613" s="104"/>
      <c r="K1613" s="76"/>
      <c r="L1613" s="76"/>
      <c r="M1613" s="103"/>
      <c r="N1613" s="103"/>
    </row>
    <row r="1614" spans="1:14">
      <c r="A1614" s="102"/>
      <c r="I1614" s="103"/>
      <c r="J1614" s="104"/>
      <c r="K1614" s="76"/>
      <c r="L1614" s="76"/>
      <c r="M1614" s="103"/>
      <c r="N1614" s="103"/>
    </row>
    <row r="1615" spans="1:14">
      <c r="A1615" s="102"/>
      <c r="I1615" s="103"/>
      <c r="J1615" s="104"/>
      <c r="K1615" s="76"/>
      <c r="L1615" s="76"/>
      <c r="M1615" s="103"/>
      <c r="N1615" s="103"/>
    </row>
    <row r="1616" spans="1:14">
      <c r="A1616" s="102"/>
      <c r="I1616" s="103"/>
      <c r="J1616" s="104"/>
      <c r="K1616" s="76"/>
      <c r="L1616" s="76"/>
      <c r="M1616" s="103"/>
      <c r="N1616" s="103"/>
    </row>
    <row r="1617" spans="1:14">
      <c r="A1617" s="102"/>
      <c r="I1617" s="103"/>
      <c r="J1617" s="104"/>
      <c r="K1617" s="76"/>
      <c r="L1617" s="76"/>
      <c r="M1617" s="103"/>
      <c r="N1617" s="103"/>
    </row>
    <row r="1618" spans="1:14">
      <c r="A1618" s="102"/>
      <c r="I1618" s="103"/>
      <c r="J1618" s="104"/>
      <c r="K1618" s="76"/>
      <c r="L1618" s="76"/>
      <c r="M1618" s="103"/>
      <c r="N1618" s="103"/>
    </row>
    <row r="1619" spans="1:14">
      <c r="A1619" s="102"/>
      <c r="I1619" s="103"/>
      <c r="J1619" s="104"/>
      <c r="K1619" s="76"/>
      <c r="L1619" s="76"/>
      <c r="M1619" s="103"/>
      <c r="N1619" s="103"/>
    </row>
    <row r="1620" spans="1:14">
      <c r="A1620" s="102"/>
      <c r="I1620" s="103"/>
      <c r="J1620" s="104"/>
      <c r="K1620" s="76"/>
      <c r="L1620" s="76"/>
      <c r="M1620" s="103"/>
      <c r="N1620" s="103"/>
    </row>
    <row r="1621" spans="1:14">
      <c r="A1621" s="102"/>
      <c r="I1621" s="103"/>
      <c r="J1621" s="104"/>
      <c r="K1621" s="76"/>
      <c r="L1621" s="76"/>
      <c r="M1621" s="103"/>
      <c r="N1621" s="103"/>
    </row>
    <row r="1622" spans="1:14">
      <c r="A1622" s="102"/>
      <c r="I1622" s="103"/>
      <c r="J1622" s="104"/>
      <c r="K1622" s="76"/>
      <c r="L1622" s="76"/>
      <c r="M1622" s="103"/>
      <c r="N1622" s="103"/>
    </row>
    <row r="1623" spans="1:14">
      <c r="A1623" s="102"/>
      <c r="I1623" s="103"/>
      <c r="J1623" s="104"/>
      <c r="K1623" s="76"/>
      <c r="L1623" s="76"/>
      <c r="M1623" s="103"/>
      <c r="N1623" s="103"/>
    </row>
    <row r="1624" spans="1:14">
      <c r="A1624" s="102"/>
      <c r="I1624" s="103"/>
      <c r="J1624" s="104"/>
      <c r="K1624" s="76"/>
      <c r="L1624" s="76"/>
      <c r="M1624" s="103"/>
      <c r="N1624" s="103"/>
    </row>
    <row r="1625" spans="1:14">
      <c r="A1625" s="102"/>
      <c r="I1625" s="103"/>
      <c r="J1625" s="104"/>
      <c r="K1625" s="76"/>
      <c r="L1625" s="76"/>
      <c r="M1625" s="103"/>
      <c r="N1625" s="103"/>
    </row>
    <row r="1626" spans="1:14">
      <c r="A1626" s="102"/>
      <c r="I1626" s="103"/>
      <c r="J1626" s="104"/>
      <c r="K1626" s="76"/>
      <c r="L1626" s="76"/>
      <c r="M1626" s="103"/>
      <c r="N1626" s="103"/>
    </row>
    <row r="1627" spans="1:14">
      <c r="A1627" s="102"/>
      <c r="I1627" s="103"/>
      <c r="J1627" s="104"/>
      <c r="K1627" s="76"/>
      <c r="L1627" s="76"/>
      <c r="M1627" s="103"/>
      <c r="N1627" s="103"/>
    </row>
    <row r="1628" spans="1:14">
      <c r="A1628" s="102"/>
      <c r="I1628" s="103"/>
      <c r="J1628" s="104"/>
      <c r="K1628" s="76"/>
      <c r="L1628" s="76"/>
      <c r="M1628" s="103"/>
      <c r="N1628" s="103"/>
    </row>
    <row r="1629" spans="1:14">
      <c r="A1629" s="102"/>
      <c r="I1629" s="103"/>
      <c r="J1629" s="104"/>
      <c r="K1629" s="76"/>
      <c r="L1629" s="76"/>
      <c r="M1629" s="103"/>
      <c r="N1629" s="103"/>
    </row>
    <row r="1630" spans="1:14">
      <c r="A1630" s="102"/>
      <c r="I1630" s="103"/>
      <c r="J1630" s="104"/>
      <c r="K1630" s="76"/>
      <c r="L1630" s="76"/>
      <c r="M1630" s="103"/>
      <c r="N1630" s="103"/>
    </row>
    <row r="1631" spans="1:14">
      <c r="A1631" s="102"/>
      <c r="I1631" s="103"/>
      <c r="J1631" s="104"/>
      <c r="K1631" s="76"/>
      <c r="L1631" s="76"/>
      <c r="M1631" s="103"/>
      <c r="N1631" s="103"/>
    </row>
    <row r="1632" spans="1:14">
      <c r="A1632" s="102"/>
      <c r="I1632" s="103"/>
      <c r="J1632" s="104"/>
      <c r="K1632" s="76"/>
      <c r="L1632" s="76"/>
      <c r="M1632" s="103"/>
      <c r="N1632" s="103"/>
    </row>
    <row r="1633" spans="1:14">
      <c r="A1633" s="102"/>
      <c r="I1633" s="103"/>
      <c r="J1633" s="104"/>
      <c r="K1633" s="76"/>
      <c r="L1633" s="76"/>
      <c r="M1633" s="103"/>
      <c r="N1633" s="103"/>
    </row>
    <row r="1634" spans="1:14">
      <c r="A1634" s="102"/>
      <c r="I1634" s="103"/>
      <c r="J1634" s="104"/>
      <c r="K1634" s="76"/>
      <c r="L1634" s="76"/>
      <c r="M1634" s="103"/>
      <c r="N1634" s="103"/>
    </row>
    <row r="1635" spans="1:14">
      <c r="A1635" s="102"/>
      <c r="I1635" s="103"/>
      <c r="J1635" s="104"/>
      <c r="K1635" s="76"/>
      <c r="L1635" s="76"/>
      <c r="M1635" s="103"/>
      <c r="N1635" s="103"/>
    </row>
    <row r="1636" spans="1:14">
      <c r="A1636" s="102"/>
      <c r="I1636" s="103"/>
      <c r="J1636" s="104"/>
      <c r="K1636" s="76"/>
      <c r="L1636" s="76"/>
      <c r="M1636" s="103"/>
      <c r="N1636" s="103"/>
    </row>
    <row r="1637" spans="1:14">
      <c r="A1637" s="102"/>
      <c r="I1637" s="103"/>
      <c r="J1637" s="104"/>
      <c r="K1637" s="76"/>
      <c r="L1637" s="76"/>
      <c r="M1637" s="103"/>
      <c r="N1637" s="103"/>
    </row>
    <row r="1638" spans="1:14">
      <c r="A1638" s="102"/>
      <c r="I1638" s="103"/>
      <c r="J1638" s="104"/>
      <c r="K1638" s="76"/>
      <c r="L1638" s="76"/>
      <c r="M1638" s="103"/>
      <c r="N1638" s="103"/>
    </row>
    <row r="1639" spans="1:14">
      <c r="A1639" s="102"/>
      <c r="I1639" s="103"/>
      <c r="J1639" s="104"/>
      <c r="K1639" s="76"/>
      <c r="L1639" s="76"/>
      <c r="M1639" s="103"/>
      <c r="N1639" s="103"/>
    </row>
    <row r="1640" spans="1:14">
      <c r="A1640" s="102"/>
      <c r="I1640" s="103"/>
      <c r="J1640" s="104"/>
      <c r="K1640" s="76"/>
      <c r="L1640" s="76"/>
      <c r="M1640" s="103"/>
      <c r="N1640" s="103"/>
    </row>
    <row r="1641" spans="1:14">
      <c r="A1641" s="102"/>
      <c r="I1641" s="103"/>
      <c r="J1641" s="104"/>
      <c r="K1641" s="76"/>
      <c r="L1641" s="76"/>
      <c r="M1641" s="103"/>
      <c r="N1641" s="103"/>
    </row>
    <row r="1642" spans="1:14">
      <c r="A1642" s="102"/>
      <c r="I1642" s="103"/>
      <c r="J1642" s="104"/>
      <c r="K1642" s="76"/>
      <c r="L1642" s="76"/>
      <c r="M1642" s="103"/>
      <c r="N1642" s="103"/>
    </row>
    <row r="1643" spans="1:14">
      <c r="A1643" s="102"/>
      <c r="I1643" s="103"/>
      <c r="J1643" s="104"/>
      <c r="K1643" s="76"/>
      <c r="L1643" s="76"/>
      <c r="M1643" s="103"/>
      <c r="N1643" s="103"/>
    </row>
    <row r="1644" spans="1:14">
      <c r="A1644" s="102"/>
      <c r="I1644" s="103"/>
      <c r="J1644" s="104"/>
      <c r="K1644" s="76"/>
      <c r="L1644" s="76"/>
      <c r="M1644" s="103"/>
      <c r="N1644" s="103"/>
    </row>
    <row r="1645" spans="1:14">
      <c r="A1645" s="102"/>
      <c r="I1645" s="103"/>
      <c r="J1645" s="104"/>
      <c r="K1645" s="76"/>
      <c r="L1645" s="76"/>
      <c r="M1645" s="103"/>
      <c r="N1645" s="103"/>
    </row>
    <row r="1646" spans="1:14">
      <c r="A1646" s="102"/>
      <c r="I1646" s="103"/>
      <c r="J1646" s="104"/>
      <c r="K1646" s="76"/>
      <c r="L1646" s="76"/>
      <c r="M1646" s="103"/>
      <c r="N1646" s="103"/>
    </row>
    <row r="1647" spans="1:14">
      <c r="A1647" s="102"/>
      <c r="I1647" s="103"/>
      <c r="J1647" s="104"/>
      <c r="K1647" s="76"/>
      <c r="L1647" s="76"/>
      <c r="M1647" s="103"/>
      <c r="N1647" s="103"/>
    </row>
    <row r="1648" spans="1:14">
      <c r="A1648" s="102"/>
      <c r="I1648" s="103"/>
      <c r="J1648" s="104"/>
      <c r="K1648" s="76"/>
      <c r="L1648" s="76"/>
      <c r="M1648" s="103"/>
      <c r="N1648" s="103"/>
    </row>
    <row r="1649" spans="1:14">
      <c r="A1649" s="102"/>
      <c r="I1649" s="103"/>
      <c r="J1649" s="104"/>
      <c r="K1649" s="76"/>
      <c r="L1649" s="76"/>
      <c r="M1649" s="103"/>
      <c r="N1649" s="103"/>
    </row>
    <row r="1650" spans="1:14">
      <c r="A1650" s="102"/>
      <c r="I1650" s="103"/>
      <c r="J1650" s="104"/>
      <c r="K1650" s="76"/>
      <c r="L1650" s="76"/>
      <c r="M1650" s="103"/>
      <c r="N1650" s="103"/>
    </row>
    <row r="1651" spans="1:14">
      <c r="A1651" s="102"/>
      <c r="I1651" s="103"/>
      <c r="J1651" s="104"/>
      <c r="K1651" s="76"/>
      <c r="L1651" s="76"/>
      <c r="M1651" s="103"/>
      <c r="N1651" s="103"/>
    </row>
    <row r="1652" spans="1:14">
      <c r="A1652" s="102"/>
      <c r="I1652" s="103"/>
      <c r="J1652" s="104"/>
      <c r="K1652" s="76"/>
      <c r="L1652" s="76"/>
      <c r="M1652" s="103"/>
      <c r="N1652" s="103"/>
    </row>
    <row r="1653" spans="1:14">
      <c r="A1653" s="102"/>
      <c r="I1653" s="103"/>
      <c r="J1653" s="104"/>
      <c r="K1653" s="76"/>
      <c r="L1653" s="76"/>
      <c r="M1653" s="103"/>
      <c r="N1653" s="103"/>
    </row>
    <row r="1654" spans="1:14">
      <c r="A1654" s="102"/>
      <c r="I1654" s="103"/>
      <c r="J1654" s="104"/>
      <c r="K1654" s="76"/>
      <c r="L1654" s="76"/>
      <c r="M1654" s="103"/>
      <c r="N1654" s="103"/>
    </row>
    <row r="1655" spans="1:14">
      <c r="A1655" s="102"/>
      <c r="I1655" s="103"/>
      <c r="J1655" s="104"/>
      <c r="K1655" s="76"/>
      <c r="L1655" s="76"/>
      <c r="M1655" s="103"/>
      <c r="N1655" s="103"/>
    </row>
    <row r="1656" spans="1:14">
      <c r="A1656" s="102"/>
      <c r="I1656" s="103"/>
      <c r="J1656" s="104"/>
      <c r="K1656" s="76"/>
      <c r="L1656" s="76"/>
      <c r="M1656" s="103"/>
      <c r="N1656" s="103"/>
    </row>
    <row r="1657" spans="1:14">
      <c r="A1657" s="102"/>
      <c r="I1657" s="103"/>
      <c r="J1657" s="104"/>
      <c r="K1657" s="76"/>
      <c r="L1657" s="76"/>
      <c r="M1657" s="103"/>
      <c r="N1657" s="103"/>
    </row>
    <row r="1658" spans="1:14">
      <c r="A1658" s="102"/>
      <c r="I1658" s="103"/>
      <c r="J1658" s="104"/>
      <c r="K1658" s="76"/>
      <c r="L1658" s="76"/>
      <c r="M1658" s="103"/>
      <c r="N1658" s="103"/>
    </row>
    <row r="1659" spans="1:14">
      <c r="A1659" s="102"/>
      <c r="I1659" s="103"/>
      <c r="J1659" s="104"/>
      <c r="K1659" s="76"/>
      <c r="L1659" s="76"/>
      <c r="M1659" s="103"/>
      <c r="N1659" s="103"/>
    </row>
    <row r="1660" spans="1:14">
      <c r="A1660" s="102"/>
      <c r="I1660" s="103"/>
      <c r="J1660" s="104"/>
      <c r="K1660" s="76"/>
      <c r="L1660" s="76"/>
      <c r="M1660" s="103"/>
      <c r="N1660" s="103"/>
    </row>
    <row r="1661" spans="1:14">
      <c r="A1661" s="102"/>
      <c r="I1661" s="103"/>
      <c r="J1661" s="104"/>
      <c r="K1661" s="76"/>
      <c r="L1661" s="76"/>
      <c r="M1661" s="103"/>
      <c r="N1661" s="103"/>
    </row>
    <row r="1662" spans="1:14">
      <c r="A1662" s="102"/>
      <c r="I1662" s="103"/>
      <c r="J1662" s="104"/>
      <c r="K1662" s="76"/>
      <c r="L1662" s="76"/>
      <c r="M1662" s="103"/>
      <c r="N1662" s="103"/>
    </row>
    <row r="1663" spans="1:14">
      <c r="A1663" s="102"/>
      <c r="I1663" s="103"/>
      <c r="J1663" s="104"/>
      <c r="K1663" s="76"/>
      <c r="L1663" s="76"/>
      <c r="M1663" s="103"/>
      <c r="N1663" s="103"/>
    </row>
    <row r="1664" spans="1:14">
      <c r="A1664" s="102"/>
      <c r="I1664" s="103"/>
      <c r="J1664" s="104"/>
      <c r="K1664" s="76"/>
      <c r="L1664" s="76"/>
      <c r="M1664" s="103"/>
      <c r="N1664" s="103"/>
    </row>
    <row r="1665" spans="1:14">
      <c r="A1665" s="102"/>
      <c r="I1665" s="103"/>
      <c r="J1665" s="104"/>
      <c r="K1665" s="76"/>
      <c r="L1665" s="76"/>
      <c r="M1665" s="103"/>
      <c r="N1665" s="103"/>
    </row>
    <row r="1666" spans="1:14">
      <c r="A1666" s="102"/>
      <c r="I1666" s="103"/>
      <c r="J1666" s="104"/>
      <c r="K1666" s="76"/>
      <c r="L1666" s="76"/>
      <c r="M1666" s="103"/>
      <c r="N1666" s="103"/>
    </row>
    <row r="1667" spans="1:14">
      <c r="A1667" s="102"/>
      <c r="I1667" s="103"/>
      <c r="J1667" s="104"/>
      <c r="K1667" s="76"/>
      <c r="L1667" s="76"/>
      <c r="M1667" s="103"/>
      <c r="N1667" s="103"/>
    </row>
    <row r="1668" spans="1:14">
      <c r="A1668" s="102"/>
      <c r="I1668" s="103"/>
      <c r="J1668" s="104"/>
      <c r="K1668" s="76"/>
      <c r="L1668" s="76"/>
      <c r="M1668" s="103"/>
      <c r="N1668" s="103"/>
    </row>
    <row r="1669" spans="1:14">
      <c r="A1669" s="102"/>
      <c r="I1669" s="103"/>
      <c r="J1669" s="104"/>
      <c r="K1669" s="76"/>
      <c r="L1669" s="76"/>
      <c r="M1669" s="103"/>
      <c r="N1669" s="103"/>
    </row>
    <row r="1670" spans="1:14">
      <c r="A1670" s="102"/>
      <c r="I1670" s="103"/>
      <c r="J1670" s="104"/>
      <c r="K1670" s="76"/>
      <c r="L1670" s="76"/>
      <c r="M1670" s="103"/>
      <c r="N1670" s="103"/>
    </row>
    <row r="1671" spans="1:14">
      <c r="A1671" s="102"/>
      <c r="I1671" s="103"/>
      <c r="J1671" s="104"/>
      <c r="K1671" s="76"/>
      <c r="L1671" s="76"/>
      <c r="M1671" s="103"/>
      <c r="N1671" s="103"/>
    </row>
    <row r="1672" spans="1:14">
      <c r="A1672" s="102"/>
      <c r="I1672" s="103"/>
      <c r="J1672" s="104"/>
      <c r="K1672" s="76"/>
      <c r="L1672" s="76"/>
      <c r="M1672" s="103"/>
      <c r="N1672" s="103"/>
    </row>
    <row r="1673" spans="1:14">
      <c r="A1673" s="102"/>
      <c r="I1673" s="103"/>
      <c r="J1673" s="104"/>
      <c r="K1673" s="76"/>
      <c r="L1673" s="76"/>
      <c r="M1673" s="103"/>
      <c r="N1673" s="103"/>
    </row>
    <row r="1674" spans="1:14">
      <c r="A1674" s="102"/>
      <c r="I1674" s="103"/>
      <c r="J1674" s="104"/>
      <c r="K1674" s="76"/>
      <c r="L1674" s="76"/>
      <c r="M1674" s="103"/>
      <c r="N1674" s="103"/>
    </row>
    <row r="1675" spans="1:14">
      <c r="A1675" s="102"/>
      <c r="I1675" s="103"/>
      <c r="J1675" s="104"/>
      <c r="K1675" s="76"/>
      <c r="L1675" s="76"/>
      <c r="M1675" s="103"/>
      <c r="N1675" s="103"/>
    </row>
    <row r="1676" spans="1:14">
      <c r="A1676" s="102"/>
      <c r="I1676" s="103"/>
      <c r="J1676" s="104"/>
      <c r="K1676" s="76"/>
      <c r="L1676" s="76"/>
      <c r="M1676" s="103"/>
      <c r="N1676" s="103"/>
    </row>
    <row r="1677" spans="1:14">
      <c r="A1677" s="102"/>
      <c r="I1677" s="103"/>
      <c r="J1677" s="104"/>
      <c r="K1677" s="76"/>
      <c r="L1677" s="76"/>
      <c r="M1677" s="103"/>
      <c r="N1677" s="103"/>
    </row>
    <row r="1678" spans="1:14">
      <c r="A1678" s="102"/>
      <c r="I1678" s="103"/>
      <c r="J1678" s="104"/>
      <c r="K1678" s="76"/>
      <c r="L1678" s="76"/>
      <c r="M1678" s="103"/>
      <c r="N1678" s="103"/>
    </row>
    <row r="1679" spans="1:14">
      <c r="A1679" s="102"/>
      <c r="I1679" s="103"/>
      <c r="J1679" s="104"/>
      <c r="K1679" s="76"/>
      <c r="L1679" s="76"/>
      <c r="M1679" s="103"/>
      <c r="N1679" s="103"/>
    </row>
    <row r="1680" spans="1:14">
      <c r="A1680" s="102"/>
      <c r="I1680" s="103"/>
      <c r="J1680" s="104"/>
      <c r="K1680" s="76"/>
      <c r="L1680" s="76"/>
      <c r="M1680" s="103"/>
      <c r="N1680" s="103"/>
    </row>
    <row r="1681" spans="1:14">
      <c r="A1681" s="102"/>
      <c r="I1681" s="103"/>
      <c r="J1681" s="104"/>
      <c r="K1681" s="76"/>
      <c r="L1681" s="76"/>
      <c r="M1681" s="103"/>
      <c r="N1681" s="103"/>
    </row>
    <row r="1682" spans="1:14">
      <c r="A1682" s="102"/>
      <c r="I1682" s="103"/>
      <c r="J1682" s="104"/>
      <c r="K1682" s="76"/>
      <c r="L1682" s="76"/>
      <c r="M1682" s="103"/>
      <c r="N1682" s="103"/>
    </row>
    <row r="1683" spans="1:14">
      <c r="A1683" s="102"/>
      <c r="I1683" s="103"/>
      <c r="J1683" s="104"/>
      <c r="K1683" s="76"/>
      <c r="L1683" s="76"/>
      <c r="M1683" s="103"/>
      <c r="N1683" s="103"/>
    </row>
    <row r="1684" spans="1:14">
      <c r="A1684" s="102"/>
      <c r="I1684" s="103"/>
      <c r="J1684" s="104"/>
      <c r="K1684" s="76"/>
      <c r="L1684" s="76"/>
      <c r="M1684" s="103"/>
      <c r="N1684" s="103"/>
    </row>
    <row r="1685" spans="1:14">
      <c r="A1685" s="102"/>
      <c r="I1685" s="103"/>
      <c r="J1685" s="104"/>
      <c r="K1685" s="76"/>
      <c r="L1685" s="76"/>
      <c r="M1685" s="103"/>
      <c r="N1685" s="103"/>
    </row>
    <row r="1686" spans="1:14">
      <c r="A1686" s="102"/>
      <c r="I1686" s="103"/>
      <c r="J1686" s="104"/>
      <c r="K1686" s="76"/>
      <c r="L1686" s="76"/>
      <c r="M1686" s="103"/>
      <c r="N1686" s="103"/>
    </row>
    <row r="1687" spans="1:14">
      <c r="A1687" s="102"/>
      <c r="I1687" s="103"/>
      <c r="J1687" s="104"/>
      <c r="K1687" s="76"/>
      <c r="L1687" s="76"/>
      <c r="M1687" s="103"/>
      <c r="N1687" s="103"/>
    </row>
    <row r="1688" spans="1:14">
      <c r="A1688" s="102"/>
      <c r="I1688" s="103"/>
      <c r="J1688" s="104"/>
      <c r="K1688" s="76"/>
      <c r="L1688" s="76"/>
      <c r="M1688" s="103"/>
      <c r="N1688" s="103"/>
    </row>
    <row r="1689" spans="1:14">
      <c r="A1689" s="102"/>
      <c r="I1689" s="103"/>
      <c r="J1689" s="104"/>
      <c r="K1689" s="76"/>
      <c r="L1689" s="76"/>
      <c r="M1689" s="103"/>
      <c r="N1689" s="103"/>
    </row>
    <row r="1690" spans="1:14">
      <c r="A1690" s="102"/>
      <c r="I1690" s="103"/>
      <c r="J1690" s="104"/>
      <c r="K1690" s="76"/>
      <c r="L1690" s="76"/>
      <c r="M1690" s="103"/>
      <c r="N1690" s="103"/>
    </row>
    <row r="1691" spans="1:14">
      <c r="A1691" s="102"/>
      <c r="I1691" s="103"/>
      <c r="J1691" s="104"/>
      <c r="K1691" s="76"/>
      <c r="L1691" s="76"/>
      <c r="M1691" s="103"/>
      <c r="N1691" s="103"/>
    </row>
    <row r="1692" spans="1:14">
      <c r="A1692" s="102"/>
      <c r="I1692" s="103"/>
      <c r="J1692" s="104"/>
      <c r="K1692" s="76"/>
      <c r="L1692" s="76"/>
      <c r="M1692" s="103"/>
      <c r="N1692" s="103"/>
    </row>
    <row r="1693" spans="1:14">
      <c r="A1693" s="102"/>
      <c r="I1693" s="103"/>
      <c r="J1693" s="104"/>
      <c r="K1693" s="76"/>
      <c r="L1693" s="76"/>
      <c r="M1693" s="103"/>
      <c r="N1693" s="103"/>
    </row>
    <row r="1694" spans="1:14">
      <c r="A1694" s="102"/>
      <c r="I1694" s="103"/>
      <c r="J1694" s="104"/>
      <c r="K1694" s="76"/>
      <c r="L1694" s="76"/>
      <c r="M1694" s="103"/>
      <c r="N1694" s="103"/>
    </row>
    <row r="1695" spans="1:14">
      <c r="A1695" s="102"/>
      <c r="I1695" s="103"/>
      <c r="J1695" s="104"/>
      <c r="K1695" s="76"/>
      <c r="L1695" s="76"/>
      <c r="M1695" s="103"/>
      <c r="N1695" s="103"/>
    </row>
    <row r="1696" spans="1:14">
      <c r="A1696" s="102"/>
      <c r="I1696" s="103"/>
      <c r="J1696" s="104"/>
      <c r="K1696" s="76"/>
      <c r="L1696" s="76"/>
      <c r="M1696" s="103"/>
      <c r="N1696" s="103"/>
    </row>
    <row r="1697" spans="1:14">
      <c r="A1697" s="102"/>
      <c r="I1697" s="103"/>
      <c r="J1697" s="104"/>
      <c r="K1697" s="76"/>
      <c r="L1697" s="76"/>
      <c r="M1697" s="103"/>
      <c r="N1697" s="103"/>
    </row>
    <row r="1698" spans="1:14">
      <c r="A1698" s="102"/>
      <c r="I1698" s="103"/>
      <c r="J1698" s="104"/>
      <c r="K1698" s="76"/>
      <c r="L1698" s="76"/>
      <c r="M1698" s="103"/>
      <c r="N1698" s="103"/>
    </row>
    <row r="1699" spans="1:14">
      <c r="A1699" s="102"/>
      <c r="I1699" s="103"/>
      <c r="J1699" s="104"/>
      <c r="K1699" s="76"/>
      <c r="L1699" s="76"/>
      <c r="M1699" s="103"/>
      <c r="N1699" s="103"/>
    </row>
    <row r="1700" spans="1:14">
      <c r="A1700" s="102"/>
      <c r="I1700" s="103"/>
      <c r="J1700" s="104"/>
      <c r="K1700" s="76"/>
      <c r="L1700" s="76"/>
      <c r="M1700" s="103"/>
      <c r="N1700" s="103"/>
    </row>
    <row r="1701" spans="1:14">
      <c r="A1701" s="102"/>
      <c r="I1701" s="103"/>
      <c r="J1701" s="104"/>
      <c r="K1701" s="76"/>
      <c r="L1701" s="76"/>
      <c r="M1701" s="103"/>
      <c r="N1701" s="103"/>
    </row>
    <row r="1702" spans="1:14">
      <c r="A1702" s="102"/>
      <c r="I1702" s="103"/>
      <c r="J1702" s="104"/>
      <c r="K1702" s="76"/>
      <c r="L1702" s="76"/>
      <c r="M1702" s="103"/>
      <c r="N1702" s="103"/>
    </row>
    <row r="1703" spans="1:14">
      <c r="A1703" s="102"/>
      <c r="I1703" s="103"/>
      <c r="J1703" s="104"/>
      <c r="K1703" s="76"/>
      <c r="L1703" s="76"/>
      <c r="M1703" s="103"/>
      <c r="N1703" s="103"/>
    </row>
    <row r="1704" spans="1:14">
      <c r="A1704" s="102"/>
      <c r="I1704" s="103"/>
      <c r="J1704" s="104"/>
      <c r="K1704" s="76"/>
      <c r="L1704" s="76"/>
      <c r="M1704" s="103"/>
      <c r="N1704" s="103"/>
    </row>
    <row r="1705" spans="1:14">
      <c r="A1705" s="102"/>
      <c r="I1705" s="103"/>
      <c r="J1705" s="104"/>
      <c r="K1705" s="76"/>
      <c r="L1705" s="76"/>
      <c r="M1705" s="103"/>
      <c r="N1705" s="103"/>
    </row>
    <row r="1706" spans="1:14">
      <c r="A1706" s="102"/>
      <c r="I1706" s="103"/>
      <c r="J1706" s="104"/>
      <c r="K1706" s="76"/>
      <c r="L1706" s="76"/>
      <c r="M1706" s="103"/>
      <c r="N1706" s="103"/>
    </row>
    <row r="1707" spans="1:14">
      <c r="A1707" s="102"/>
      <c r="I1707" s="103"/>
      <c r="J1707" s="104"/>
      <c r="K1707" s="76"/>
      <c r="L1707" s="76"/>
      <c r="M1707" s="103"/>
      <c r="N1707" s="103"/>
    </row>
    <row r="1708" spans="1:14">
      <c r="A1708" s="102"/>
      <c r="I1708" s="103"/>
      <c r="J1708" s="104"/>
      <c r="K1708" s="76"/>
      <c r="L1708" s="76"/>
      <c r="M1708" s="103"/>
      <c r="N1708" s="103"/>
    </row>
    <row r="1709" spans="1:14">
      <c r="A1709" s="102"/>
      <c r="I1709" s="103"/>
      <c r="J1709" s="104"/>
      <c r="K1709" s="76"/>
      <c r="L1709" s="76"/>
      <c r="M1709" s="103"/>
      <c r="N1709" s="103"/>
    </row>
    <row r="1710" spans="1:14">
      <c r="A1710" s="102"/>
      <c r="I1710" s="103"/>
      <c r="J1710" s="104"/>
      <c r="K1710" s="76"/>
      <c r="L1710" s="76"/>
      <c r="M1710" s="103"/>
      <c r="N1710" s="103"/>
    </row>
    <row r="1711" spans="1:14">
      <c r="A1711" s="102"/>
      <c r="I1711" s="103"/>
      <c r="J1711" s="104"/>
      <c r="K1711" s="76"/>
      <c r="L1711" s="76"/>
      <c r="M1711" s="103"/>
      <c r="N1711" s="103"/>
    </row>
    <row r="1712" spans="1:14">
      <c r="A1712" s="102"/>
      <c r="I1712" s="103"/>
      <c r="J1712" s="104"/>
      <c r="K1712" s="76"/>
      <c r="L1712" s="76"/>
      <c r="M1712" s="103"/>
      <c r="N1712" s="103"/>
    </row>
    <row r="1713" spans="1:14">
      <c r="A1713" s="102"/>
      <c r="I1713" s="103"/>
      <c r="J1713" s="104"/>
      <c r="K1713" s="76"/>
      <c r="L1713" s="76"/>
      <c r="M1713" s="103"/>
      <c r="N1713" s="103"/>
    </row>
    <row r="1714" spans="1:14">
      <c r="A1714" s="102"/>
      <c r="I1714" s="103"/>
      <c r="J1714" s="104"/>
      <c r="K1714" s="76"/>
      <c r="L1714" s="76"/>
      <c r="M1714" s="103"/>
      <c r="N1714" s="103"/>
    </row>
    <row r="1715" spans="1:14">
      <c r="A1715" s="102"/>
      <c r="I1715" s="103"/>
      <c r="J1715" s="104"/>
      <c r="K1715" s="76"/>
      <c r="L1715" s="76"/>
      <c r="M1715" s="103"/>
      <c r="N1715" s="103"/>
    </row>
    <row r="1716" spans="1:14">
      <c r="A1716" s="102"/>
      <c r="I1716" s="103"/>
      <c r="J1716" s="104"/>
      <c r="K1716" s="76"/>
      <c r="L1716" s="76"/>
      <c r="M1716" s="103"/>
      <c r="N1716" s="103"/>
    </row>
    <row r="1717" spans="1:14">
      <c r="A1717" s="102"/>
      <c r="I1717" s="103"/>
      <c r="J1717" s="104"/>
      <c r="K1717" s="76"/>
      <c r="L1717" s="76"/>
      <c r="M1717" s="103"/>
      <c r="N1717" s="103"/>
    </row>
    <row r="1718" spans="1:14">
      <c r="A1718" s="102"/>
      <c r="I1718" s="103"/>
      <c r="J1718" s="104"/>
      <c r="K1718" s="76"/>
      <c r="L1718" s="76"/>
      <c r="M1718" s="103"/>
      <c r="N1718" s="103"/>
    </row>
    <row r="1719" spans="1:14">
      <c r="A1719" s="102"/>
      <c r="I1719" s="103"/>
      <c r="J1719" s="104"/>
      <c r="K1719" s="76"/>
      <c r="L1719" s="76"/>
      <c r="M1719" s="103"/>
      <c r="N1719" s="103"/>
    </row>
    <row r="1720" spans="1:14">
      <c r="A1720" s="102"/>
      <c r="I1720" s="103"/>
      <c r="J1720" s="104"/>
      <c r="K1720" s="76"/>
      <c r="L1720" s="76"/>
      <c r="M1720" s="103"/>
      <c r="N1720" s="103"/>
    </row>
    <row r="1721" spans="1:14">
      <c r="A1721" s="102"/>
      <c r="I1721" s="103"/>
      <c r="J1721" s="104"/>
      <c r="K1721" s="76"/>
      <c r="L1721" s="76"/>
      <c r="M1721" s="103"/>
      <c r="N1721" s="103"/>
    </row>
    <row r="1722" spans="1:14">
      <c r="A1722" s="102"/>
      <c r="I1722" s="103"/>
      <c r="J1722" s="104"/>
      <c r="K1722" s="76"/>
      <c r="L1722" s="76"/>
      <c r="M1722" s="103"/>
      <c r="N1722" s="103"/>
    </row>
    <row r="1723" spans="1:14">
      <c r="A1723" s="102"/>
      <c r="I1723" s="103"/>
      <c r="J1723" s="104"/>
      <c r="K1723" s="76"/>
      <c r="L1723" s="76"/>
      <c r="M1723" s="103"/>
      <c r="N1723" s="103"/>
    </row>
    <row r="1724" spans="1:14">
      <c r="A1724" s="102"/>
      <c r="I1724" s="103"/>
      <c r="J1724" s="104"/>
      <c r="K1724" s="76"/>
      <c r="L1724" s="76"/>
      <c r="M1724" s="103"/>
      <c r="N1724" s="103"/>
    </row>
    <row r="1725" spans="1:14">
      <c r="A1725" s="102"/>
      <c r="I1725" s="103"/>
      <c r="J1725" s="104"/>
      <c r="K1725" s="76"/>
      <c r="L1725" s="76"/>
      <c r="M1725" s="103"/>
      <c r="N1725" s="103"/>
    </row>
    <row r="1726" spans="1:14">
      <c r="A1726" s="102"/>
      <c r="I1726" s="103"/>
      <c r="J1726" s="104"/>
      <c r="K1726" s="76"/>
      <c r="L1726" s="76"/>
      <c r="M1726" s="103"/>
      <c r="N1726" s="103"/>
    </row>
    <row r="1727" spans="1:14">
      <c r="A1727" s="102"/>
      <c r="I1727" s="103"/>
      <c r="J1727" s="104"/>
      <c r="K1727" s="76"/>
      <c r="L1727" s="76"/>
      <c r="M1727" s="103"/>
      <c r="N1727" s="103"/>
    </row>
    <row r="1728" spans="1:14">
      <c r="A1728" s="102"/>
      <c r="I1728" s="103"/>
      <c r="J1728" s="104"/>
      <c r="K1728" s="76"/>
      <c r="L1728" s="76"/>
      <c r="M1728" s="103"/>
      <c r="N1728" s="103"/>
    </row>
    <row r="1729" spans="1:14">
      <c r="A1729" s="102"/>
      <c r="I1729" s="103"/>
      <c r="J1729" s="104"/>
      <c r="K1729" s="76"/>
      <c r="L1729" s="76"/>
      <c r="M1729" s="103"/>
      <c r="N1729" s="103"/>
    </row>
    <row r="1730" spans="1:14">
      <c r="A1730" s="102"/>
      <c r="I1730" s="103"/>
      <c r="J1730" s="104"/>
      <c r="K1730" s="76"/>
      <c r="L1730" s="76"/>
      <c r="M1730" s="103"/>
      <c r="N1730" s="103"/>
    </row>
    <row r="1731" spans="1:14">
      <c r="A1731" s="102"/>
      <c r="I1731" s="103"/>
      <c r="J1731" s="104"/>
      <c r="K1731" s="76"/>
      <c r="L1731" s="76"/>
      <c r="M1731" s="103"/>
      <c r="N1731" s="103"/>
    </row>
    <row r="1732" spans="1:14">
      <c r="A1732" s="102"/>
      <c r="I1732" s="103"/>
      <c r="J1732" s="104"/>
      <c r="K1732" s="76"/>
      <c r="L1732" s="76"/>
      <c r="M1732" s="103"/>
      <c r="N1732" s="103"/>
    </row>
    <row r="1733" spans="1:14">
      <c r="A1733" s="102"/>
      <c r="I1733" s="103"/>
      <c r="J1733" s="104"/>
      <c r="K1733" s="76"/>
      <c r="L1733" s="76"/>
      <c r="M1733" s="103"/>
      <c r="N1733" s="103"/>
    </row>
    <row r="1734" spans="1:14">
      <c r="A1734" s="102"/>
      <c r="I1734" s="103"/>
      <c r="J1734" s="104"/>
      <c r="K1734" s="76"/>
      <c r="L1734" s="76"/>
      <c r="M1734" s="103"/>
      <c r="N1734" s="103"/>
    </row>
    <row r="1735" spans="1:14">
      <c r="A1735" s="102"/>
      <c r="I1735" s="103"/>
      <c r="J1735" s="104"/>
      <c r="K1735" s="76"/>
      <c r="L1735" s="76"/>
      <c r="M1735" s="103"/>
      <c r="N1735" s="103"/>
    </row>
    <row r="1736" spans="1:14">
      <c r="A1736" s="102"/>
      <c r="I1736" s="103"/>
      <c r="J1736" s="104"/>
      <c r="K1736" s="76"/>
      <c r="L1736" s="76"/>
      <c r="M1736" s="103"/>
      <c r="N1736" s="103"/>
    </row>
    <row r="1737" spans="1:14">
      <c r="A1737" s="102"/>
      <c r="I1737" s="103"/>
      <c r="J1737" s="104"/>
      <c r="K1737" s="76"/>
      <c r="L1737" s="76"/>
      <c r="M1737" s="103"/>
      <c r="N1737" s="103"/>
    </row>
    <row r="1738" spans="1:14">
      <c r="A1738" s="102"/>
      <c r="I1738" s="103"/>
      <c r="J1738" s="104"/>
      <c r="K1738" s="76"/>
      <c r="L1738" s="76"/>
      <c r="M1738" s="103"/>
      <c r="N1738" s="103"/>
    </row>
    <row r="1739" spans="1:14">
      <c r="A1739" s="102"/>
      <c r="I1739" s="103"/>
      <c r="J1739" s="104"/>
      <c r="K1739" s="76"/>
      <c r="L1739" s="76"/>
      <c r="M1739" s="103"/>
      <c r="N1739" s="103"/>
    </row>
    <row r="1740" spans="1:14">
      <c r="A1740" s="102"/>
      <c r="I1740" s="103"/>
      <c r="J1740" s="104"/>
      <c r="K1740" s="76"/>
      <c r="L1740" s="76"/>
      <c r="M1740" s="103"/>
      <c r="N1740" s="103"/>
    </row>
    <row r="1741" spans="1:14">
      <c r="A1741" s="102"/>
      <c r="I1741" s="103"/>
      <c r="J1741" s="104"/>
      <c r="K1741" s="76"/>
      <c r="L1741" s="76"/>
      <c r="M1741" s="103"/>
      <c r="N1741" s="103"/>
    </row>
    <row r="1742" spans="1:14">
      <c r="A1742" s="102"/>
      <c r="I1742" s="103"/>
      <c r="J1742" s="104"/>
      <c r="K1742" s="76"/>
      <c r="L1742" s="76"/>
      <c r="M1742" s="103"/>
      <c r="N1742" s="103"/>
    </row>
    <row r="1743" spans="1:14">
      <c r="A1743" s="102"/>
      <c r="I1743" s="103"/>
      <c r="J1743" s="104"/>
      <c r="K1743" s="76"/>
      <c r="L1743" s="76"/>
      <c r="M1743" s="103"/>
      <c r="N1743" s="103"/>
    </row>
    <row r="1744" spans="1:14">
      <c r="A1744" s="102"/>
      <c r="I1744" s="103"/>
      <c r="J1744" s="104"/>
      <c r="K1744" s="76"/>
      <c r="L1744" s="76"/>
      <c r="M1744" s="103"/>
      <c r="N1744" s="103"/>
    </row>
    <row r="1745" spans="1:14">
      <c r="A1745" s="102"/>
      <c r="I1745" s="103"/>
      <c r="J1745" s="104"/>
      <c r="K1745" s="76"/>
      <c r="L1745" s="76"/>
      <c r="M1745" s="103"/>
      <c r="N1745" s="103"/>
    </row>
    <row r="1746" spans="1:14">
      <c r="A1746" s="102"/>
      <c r="I1746" s="103"/>
      <c r="J1746" s="104"/>
      <c r="K1746" s="76"/>
      <c r="L1746" s="76"/>
      <c r="M1746" s="103"/>
      <c r="N1746" s="103"/>
    </row>
    <row r="1747" spans="1:14">
      <c r="A1747" s="102"/>
      <c r="I1747" s="103"/>
      <c r="J1747" s="104"/>
      <c r="K1747" s="76"/>
      <c r="L1747" s="76"/>
      <c r="M1747" s="103"/>
      <c r="N1747" s="103"/>
    </row>
    <row r="1748" spans="1:14">
      <c r="A1748" s="102"/>
      <c r="I1748" s="103"/>
      <c r="J1748" s="104"/>
      <c r="K1748" s="76"/>
      <c r="L1748" s="76"/>
      <c r="M1748" s="103"/>
      <c r="N1748" s="103"/>
    </row>
    <row r="1749" spans="1:14">
      <c r="A1749" s="102"/>
      <c r="I1749" s="103"/>
      <c r="J1749" s="104"/>
      <c r="K1749" s="76"/>
      <c r="L1749" s="76"/>
      <c r="M1749" s="103"/>
      <c r="N1749" s="103"/>
    </row>
    <row r="1750" spans="1:14">
      <c r="A1750" s="102"/>
      <c r="I1750" s="103"/>
      <c r="J1750" s="104"/>
      <c r="K1750" s="76"/>
      <c r="L1750" s="76"/>
      <c r="M1750" s="103"/>
      <c r="N1750" s="103"/>
    </row>
    <row r="1751" spans="1:14">
      <c r="A1751" s="102"/>
      <c r="I1751" s="103"/>
      <c r="J1751" s="104"/>
      <c r="K1751" s="76"/>
      <c r="L1751" s="76"/>
      <c r="M1751" s="103"/>
      <c r="N1751" s="103"/>
    </row>
    <row r="1752" spans="1:14">
      <c r="A1752" s="102"/>
      <c r="I1752" s="103"/>
      <c r="J1752" s="104"/>
      <c r="K1752" s="76"/>
      <c r="L1752" s="76"/>
      <c r="M1752" s="103"/>
      <c r="N1752" s="103"/>
    </row>
    <row r="1753" spans="1:14">
      <c r="A1753" s="102"/>
      <c r="I1753" s="103"/>
      <c r="J1753" s="104"/>
      <c r="K1753" s="76"/>
      <c r="L1753" s="76"/>
      <c r="M1753" s="103"/>
      <c r="N1753" s="103"/>
    </row>
    <row r="1754" spans="1:14">
      <c r="A1754" s="102"/>
      <c r="I1754" s="103"/>
      <c r="J1754" s="104"/>
      <c r="K1754" s="76"/>
      <c r="L1754" s="76"/>
      <c r="M1754" s="103"/>
      <c r="N1754" s="103"/>
    </row>
    <row r="1755" spans="1:14">
      <c r="A1755" s="102"/>
      <c r="I1755" s="103"/>
      <c r="J1755" s="104"/>
      <c r="K1755" s="76"/>
      <c r="L1755" s="76"/>
      <c r="M1755" s="103"/>
      <c r="N1755" s="103"/>
    </row>
    <row r="1756" spans="1:14">
      <c r="A1756" s="102"/>
      <c r="I1756" s="103"/>
      <c r="J1756" s="104"/>
      <c r="K1756" s="76"/>
      <c r="L1756" s="76"/>
      <c r="M1756" s="103"/>
      <c r="N1756" s="103"/>
    </row>
    <row r="1757" spans="1:14">
      <c r="A1757" s="102"/>
      <c r="I1757" s="103"/>
      <c r="J1757" s="104"/>
      <c r="K1757" s="76"/>
      <c r="L1757" s="76"/>
      <c r="M1757" s="103"/>
      <c r="N1757" s="103"/>
    </row>
    <row r="1758" spans="1:14">
      <c r="A1758" s="102"/>
      <c r="I1758" s="103"/>
      <c r="J1758" s="104"/>
      <c r="K1758" s="76"/>
      <c r="L1758" s="76"/>
      <c r="M1758" s="103"/>
      <c r="N1758" s="103"/>
    </row>
    <row r="1759" spans="1:14">
      <c r="A1759" s="102"/>
      <c r="I1759" s="103"/>
      <c r="J1759" s="104"/>
      <c r="K1759" s="76"/>
      <c r="L1759" s="76"/>
      <c r="M1759" s="103"/>
      <c r="N1759" s="103"/>
    </row>
    <row r="1760" spans="1:14">
      <c r="A1760" s="102"/>
      <c r="I1760" s="103"/>
      <c r="J1760" s="104"/>
      <c r="K1760" s="76"/>
      <c r="L1760" s="76"/>
      <c r="M1760" s="103"/>
      <c r="N1760" s="103"/>
    </row>
    <row r="1761" spans="1:14">
      <c r="A1761" s="102"/>
      <c r="I1761" s="103"/>
      <c r="J1761" s="104"/>
      <c r="K1761" s="76"/>
      <c r="L1761" s="76"/>
      <c r="M1761" s="103"/>
      <c r="N1761" s="103"/>
    </row>
    <row r="1762" spans="1:14">
      <c r="A1762" s="102"/>
      <c r="I1762" s="103"/>
      <c r="J1762" s="104"/>
      <c r="K1762" s="76"/>
      <c r="L1762" s="76"/>
      <c r="M1762" s="103"/>
      <c r="N1762" s="103"/>
    </row>
    <row r="1763" spans="1:14">
      <c r="A1763" s="102"/>
      <c r="I1763" s="103"/>
      <c r="J1763" s="104"/>
      <c r="K1763" s="76"/>
      <c r="L1763" s="76"/>
      <c r="M1763" s="103"/>
      <c r="N1763" s="103"/>
    </row>
    <row r="1764" spans="1:14">
      <c r="A1764" s="102"/>
      <c r="I1764" s="103"/>
      <c r="J1764" s="104"/>
      <c r="K1764" s="76"/>
      <c r="L1764" s="76"/>
      <c r="M1764" s="103"/>
      <c r="N1764" s="103"/>
    </row>
    <row r="1765" spans="1:14">
      <c r="A1765" s="102"/>
      <c r="I1765" s="103"/>
      <c r="J1765" s="104"/>
      <c r="K1765" s="76"/>
      <c r="L1765" s="76"/>
      <c r="M1765" s="103"/>
      <c r="N1765" s="103"/>
    </row>
    <row r="1766" spans="1:14">
      <c r="A1766" s="102"/>
      <c r="I1766" s="103"/>
      <c r="J1766" s="104"/>
      <c r="K1766" s="76"/>
      <c r="L1766" s="76"/>
      <c r="M1766" s="103"/>
      <c r="N1766" s="103"/>
    </row>
    <row r="1767" spans="1:14">
      <c r="A1767" s="102"/>
      <c r="I1767" s="103"/>
      <c r="J1767" s="104"/>
      <c r="K1767" s="76"/>
      <c r="L1767" s="76"/>
      <c r="M1767" s="103"/>
      <c r="N1767" s="103"/>
    </row>
    <row r="1768" spans="1:14">
      <c r="A1768" s="102"/>
      <c r="I1768" s="103"/>
      <c r="J1768" s="104"/>
      <c r="K1768" s="76"/>
      <c r="L1768" s="76"/>
      <c r="M1768" s="103"/>
      <c r="N1768" s="103"/>
    </row>
    <row r="1769" spans="1:14">
      <c r="A1769" s="102"/>
      <c r="I1769" s="103"/>
      <c r="J1769" s="104"/>
      <c r="K1769" s="76"/>
      <c r="L1769" s="76"/>
      <c r="M1769" s="103"/>
      <c r="N1769" s="103"/>
    </row>
    <row r="1770" spans="1:14">
      <c r="A1770" s="102"/>
      <c r="I1770" s="103"/>
      <c r="J1770" s="104"/>
      <c r="K1770" s="76"/>
      <c r="L1770" s="76"/>
      <c r="M1770" s="103"/>
      <c r="N1770" s="103"/>
    </row>
    <row r="1771" spans="1:14">
      <c r="A1771" s="102"/>
      <c r="I1771" s="103"/>
      <c r="J1771" s="104"/>
      <c r="K1771" s="76"/>
      <c r="L1771" s="76"/>
      <c r="M1771" s="103"/>
      <c r="N1771" s="103"/>
    </row>
    <row r="1772" spans="1:14">
      <c r="A1772" s="102"/>
      <c r="I1772" s="103"/>
      <c r="J1772" s="104"/>
      <c r="K1772" s="76"/>
      <c r="L1772" s="76"/>
      <c r="M1772" s="103"/>
      <c r="N1772" s="103"/>
    </row>
    <row r="1773" spans="1:14">
      <c r="A1773" s="102"/>
      <c r="I1773" s="103"/>
      <c r="J1773" s="104"/>
      <c r="K1773" s="76"/>
      <c r="L1773" s="76"/>
      <c r="M1773" s="103"/>
      <c r="N1773" s="103"/>
    </row>
    <row r="1774" spans="1:14">
      <c r="A1774" s="102"/>
      <c r="I1774" s="103"/>
      <c r="J1774" s="104"/>
      <c r="K1774" s="76"/>
      <c r="L1774" s="76"/>
      <c r="M1774" s="103"/>
      <c r="N1774" s="103"/>
    </row>
    <row r="1775" spans="1:14">
      <c r="A1775" s="102"/>
      <c r="I1775" s="103"/>
      <c r="J1775" s="104"/>
      <c r="K1775" s="76"/>
      <c r="L1775" s="76"/>
      <c r="M1775" s="103"/>
      <c r="N1775" s="103"/>
    </row>
    <row r="1776" spans="1:14">
      <c r="A1776" s="102"/>
      <c r="I1776" s="103"/>
      <c r="J1776" s="104"/>
      <c r="K1776" s="76"/>
      <c r="L1776" s="76"/>
      <c r="M1776" s="103"/>
      <c r="N1776" s="103"/>
    </row>
    <row r="1777" spans="1:14">
      <c r="A1777" s="102"/>
      <c r="I1777" s="103"/>
      <c r="J1777" s="104"/>
      <c r="K1777" s="76"/>
      <c r="L1777" s="76"/>
      <c r="M1777" s="103"/>
      <c r="N1777" s="103"/>
    </row>
    <row r="1778" spans="1:14">
      <c r="A1778" s="102"/>
      <c r="I1778" s="103"/>
      <c r="J1778" s="104"/>
      <c r="K1778" s="76"/>
      <c r="L1778" s="76"/>
      <c r="M1778" s="103"/>
      <c r="N1778" s="103"/>
    </row>
    <row r="1779" spans="1:14">
      <c r="A1779" s="102"/>
      <c r="I1779" s="103"/>
      <c r="J1779" s="104"/>
      <c r="K1779" s="76"/>
      <c r="L1779" s="76"/>
      <c r="M1779" s="103"/>
      <c r="N1779" s="103"/>
    </row>
    <row r="1780" spans="1:14">
      <c r="A1780" s="102"/>
      <c r="I1780" s="103"/>
      <c r="J1780" s="104"/>
      <c r="K1780" s="76"/>
      <c r="L1780" s="76"/>
      <c r="M1780" s="103"/>
      <c r="N1780" s="103"/>
    </row>
    <row r="1781" spans="1:14">
      <c r="A1781" s="102"/>
      <c r="I1781" s="103"/>
      <c r="J1781" s="104"/>
      <c r="K1781" s="76"/>
      <c r="L1781" s="76"/>
      <c r="M1781" s="103"/>
      <c r="N1781" s="103"/>
    </row>
    <row r="1782" spans="1:14">
      <c r="A1782" s="102"/>
      <c r="I1782" s="103"/>
      <c r="J1782" s="104"/>
      <c r="K1782" s="76"/>
      <c r="L1782" s="76"/>
      <c r="M1782" s="103"/>
      <c r="N1782" s="103"/>
    </row>
    <row r="1783" spans="1:14">
      <c r="A1783" s="102"/>
      <c r="I1783" s="103"/>
      <c r="J1783" s="104"/>
      <c r="K1783" s="76"/>
      <c r="L1783" s="76"/>
      <c r="M1783" s="103"/>
      <c r="N1783" s="103"/>
    </row>
    <row r="1784" spans="1:14">
      <c r="A1784" s="102"/>
      <c r="I1784" s="103"/>
      <c r="J1784" s="104"/>
      <c r="K1784" s="76"/>
      <c r="L1784" s="76"/>
      <c r="M1784" s="103"/>
      <c r="N1784" s="103"/>
    </row>
    <row r="1785" spans="1:14">
      <c r="A1785" s="102"/>
      <c r="I1785" s="103"/>
      <c r="J1785" s="104"/>
      <c r="K1785" s="76"/>
      <c r="L1785" s="76"/>
      <c r="M1785" s="103"/>
      <c r="N1785" s="103"/>
    </row>
    <row r="1786" spans="1:14">
      <c r="A1786" s="102"/>
      <c r="I1786" s="103"/>
      <c r="J1786" s="104"/>
      <c r="K1786" s="76"/>
      <c r="L1786" s="76"/>
      <c r="M1786" s="103"/>
      <c r="N1786" s="103"/>
    </row>
    <row r="1787" spans="1:14">
      <c r="A1787" s="102"/>
      <c r="I1787" s="103"/>
      <c r="J1787" s="104"/>
      <c r="K1787" s="76"/>
      <c r="L1787" s="76"/>
      <c r="M1787" s="103"/>
      <c r="N1787" s="103"/>
    </row>
    <row r="1788" spans="1:14">
      <c r="A1788" s="102"/>
      <c r="I1788" s="103"/>
      <c r="J1788" s="104"/>
      <c r="K1788" s="76"/>
      <c r="L1788" s="76"/>
      <c r="M1788" s="103"/>
      <c r="N1788" s="103"/>
    </row>
    <row r="1789" spans="1:14">
      <c r="A1789" s="102"/>
      <c r="I1789" s="103"/>
      <c r="J1789" s="104"/>
      <c r="K1789" s="76"/>
      <c r="L1789" s="76"/>
      <c r="M1789" s="103"/>
      <c r="N1789" s="103"/>
    </row>
    <row r="1790" spans="1:14">
      <c r="A1790" s="102"/>
      <c r="I1790" s="103"/>
      <c r="J1790" s="104"/>
      <c r="K1790" s="76"/>
      <c r="L1790" s="76"/>
      <c r="M1790" s="103"/>
      <c r="N1790" s="103"/>
    </row>
    <row r="1791" spans="1:14">
      <c r="A1791" s="102"/>
      <c r="I1791" s="103"/>
      <c r="J1791" s="104"/>
      <c r="K1791" s="76"/>
      <c r="L1791" s="76"/>
      <c r="M1791" s="103"/>
      <c r="N1791" s="103"/>
    </row>
    <row r="1792" spans="1:14">
      <c r="A1792" s="102"/>
      <c r="I1792" s="103"/>
      <c r="J1792" s="104"/>
      <c r="K1792" s="76"/>
      <c r="L1792" s="76"/>
      <c r="M1792" s="103"/>
      <c r="N1792" s="103"/>
    </row>
    <row r="1793" spans="1:14">
      <c r="A1793" s="102"/>
      <c r="I1793" s="103"/>
      <c r="J1793" s="104"/>
      <c r="K1793" s="76"/>
      <c r="L1793" s="76"/>
      <c r="M1793" s="103"/>
      <c r="N1793" s="103"/>
    </row>
    <row r="1794" spans="1:14">
      <c r="A1794" s="102"/>
      <c r="I1794" s="103"/>
      <c r="J1794" s="104"/>
      <c r="K1794" s="76"/>
      <c r="L1794" s="76"/>
      <c r="M1794" s="103"/>
      <c r="N1794" s="103"/>
    </row>
    <row r="1795" spans="1:14">
      <c r="A1795" s="102"/>
      <c r="I1795" s="103"/>
      <c r="J1795" s="104"/>
      <c r="K1795" s="76"/>
      <c r="L1795" s="76"/>
      <c r="M1795" s="103"/>
      <c r="N1795" s="103"/>
    </row>
    <row r="1796" spans="1:14">
      <c r="A1796" s="102"/>
      <c r="I1796" s="103"/>
      <c r="J1796" s="104"/>
      <c r="K1796" s="76"/>
      <c r="L1796" s="76"/>
      <c r="M1796" s="103"/>
      <c r="N1796" s="103"/>
    </row>
    <row r="1797" spans="1:14">
      <c r="A1797" s="102"/>
      <c r="I1797" s="103"/>
      <c r="J1797" s="104"/>
      <c r="K1797" s="76"/>
      <c r="L1797" s="76"/>
      <c r="M1797" s="103"/>
      <c r="N1797" s="103"/>
    </row>
    <row r="1798" spans="1:14">
      <c r="A1798" s="102"/>
      <c r="I1798" s="103"/>
      <c r="J1798" s="104"/>
      <c r="K1798" s="76"/>
      <c r="L1798" s="76"/>
      <c r="M1798" s="103"/>
      <c r="N1798" s="103"/>
    </row>
    <row r="1799" spans="1:14">
      <c r="A1799" s="102"/>
      <c r="I1799" s="103"/>
      <c r="J1799" s="104"/>
      <c r="K1799" s="76"/>
      <c r="L1799" s="76"/>
      <c r="M1799" s="103"/>
      <c r="N1799" s="103"/>
    </row>
    <row r="1800" spans="1:14">
      <c r="A1800" s="102"/>
      <c r="I1800" s="103"/>
      <c r="J1800" s="104"/>
      <c r="K1800" s="76"/>
      <c r="L1800" s="76"/>
      <c r="M1800" s="103"/>
      <c r="N1800" s="103"/>
    </row>
    <row r="1801" spans="1:14">
      <c r="A1801" s="102"/>
      <c r="I1801" s="103"/>
      <c r="J1801" s="104"/>
      <c r="K1801" s="76"/>
      <c r="L1801" s="76"/>
      <c r="M1801" s="103"/>
      <c r="N1801" s="103"/>
    </row>
    <row r="1802" spans="1:14">
      <c r="A1802" s="102"/>
      <c r="I1802" s="103"/>
      <c r="J1802" s="104"/>
      <c r="K1802" s="76"/>
      <c r="L1802" s="76"/>
      <c r="M1802" s="103"/>
      <c r="N1802" s="103"/>
    </row>
    <row r="1803" spans="1:14">
      <c r="A1803" s="102"/>
      <c r="I1803" s="103"/>
      <c r="J1803" s="104"/>
      <c r="K1803" s="76"/>
      <c r="L1803" s="76"/>
      <c r="M1803" s="103"/>
      <c r="N1803" s="103"/>
    </row>
    <row r="1804" spans="1:14">
      <c r="A1804" s="102"/>
      <c r="I1804" s="103"/>
      <c r="J1804" s="104"/>
      <c r="K1804" s="76"/>
      <c r="L1804" s="76"/>
      <c r="M1804" s="103"/>
      <c r="N1804" s="103"/>
    </row>
    <row r="1805" spans="1:14">
      <c r="A1805" s="102"/>
      <c r="I1805" s="103"/>
      <c r="J1805" s="104"/>
      <c r="K1805" s="76"/>
      <c r="L1805" s="76"/>
      <c r="M1805" s="103"/>
      <c r="N1805" s="103"/>
    </row>
    <row r="1806" spans="1:14">
      <c r="A1806" s="102"/>
      <c r="I1806" s="103"/>
      <c r="J1806" s="104"/>
      <c r="K1806" s="76"/>
      <c r="L1806" s="76"/>
      <c r="M1806" s="103"/>
      <c r="N1806" s="103"/>
    </row>
    <row r="1807" spans="1:14">
      <c r="A1807" s="102"/>
      <c r="I1807" s="103"/>
      <c r="J1807" s="104"/>
      <c r="K1807" s="76"/>
      <c r="L1807" s="76"/>
      <c r="M1807" s="103"/>
      <c r="N1807" s="103"/>
    </row>
    <row r="1808" spans="1:14">
      <c r="A1808" s="102"/>
      <c r="I1808" s="103"/>
      <c r="J1808" s="104"/>
      <c r="K1808" s="76"/>
      <c r="L1808" s="76"/>
      <c r="M1808" s="103"/>
      <c r="N1808" s="103"/>
    </row>
    <row r="1809" spans="1:14">
      <c r="A1809" s="102"/>
      <c r="I1809" s="103"/>
      <c r="J1809" s="104"/>
      <c r="K1809" s="76"/>
      <c r="L1809" s="76"/>
      <c r="M1809" s="103"/>
      <c r="N1809" s="103"/>
    </row>
    <row r="1810" spans="1:14">
      <c r="A1810" s="102"/>
      <c r="I1810" s="103"/>
      <c r="J1810" s="104"/>
      <c r="K1810" s="76"/>
      <c r="L1810" s="76"/>
      <c r="M1810" s="103"/>
      <c r="N1810" s="103"/>
    </row>
    <row r="1811" spans="1:14">
      <c r="A1811" s="102"/>
      <c r="I1811" s="103"/>
      <c r="J1811" s="104"/>
      <c r="K1811" s="76"/>
      <c r="L1811" s="76"/>
      <c r="M1811" s="103"/>
      <c r="N1811" s="103"/>
    </row>
    <row r="1812" spans="1:14">
      <c r="A1812" s="102"/>
      <c r="I1812" s="103"/>
      <c r="J1812" s="104"/>
      <c r="K1812" s="76"/>
      <c r="L1812" s="76"/>
      <c r="M1812" s="103"/>
      <c r="N1812" s="103"/>
    </row>
    <row r="1813" spans="1:14">
      <c r="A1813" s="102"/>
      <c r="I1813" s="103"/>
      <c r="J1813" s="104"/>
      <c r="K1813" s="76"/>
      <c r="L1813" s="76"/>
      <c r="M1813" s="103"/>
      <c r="N1813" s="103"/>
    </row>
    <row r="1814" spans="1:14">
      <c r="A1814" s="102"/>
      <c r="I1814" s="103"/>
      <c r="J1814" s="104"/>
      <c r="K1814" s="76"/>
      <c r="L1814" s="76"/>
      <c r="M1814" s="103"/>
      <c r="N1814" s="103"/>
    </row>
    <row r="1815" spans="1:14">
      <c r="A1815" s="102"/>
      <c r="I1815" s="103"/>
      <c r="J1815" s="104"/>
      <c r="K1815" s="76"/>
      <c r="L1815" s="76"/>
      <c r="M1815" s="103"/>
      <c r="N1815" s="103"/>
    </row>
    <row r="1816" spans="1:14">
      <c r="A1816" s="102"/>
      <c r="I1816" s="103"/>
      <c r="J1816" s="104"/>
      <c r="K1816" s="76"/>
      <c r="L1816" s="76"/>
      <c r="M1816" s="103"/>
      <c r="N1816" s="103"/>
    </row>
    <row r="1817" spans="1:14">
      <c r="A1817" s="102"/>
      <c r="I1817" s="103"/>
      <c r="J1817" s="104"/>
      <c r="K1817" s="76"/>
      <c r="L1817" s="76"/>
      <c r="M1817" s="103"/>
      <c r="N1817" s="103"/>
    </row>
    <row r="1818" spans="1:14">
      <c r="A1818" s="102"/>
      <c r="I1818" s="103"/>
      <c r="J1818" s="104"/>
      <c r="K1818" s="76"/>
      <c r="L1818" s="76"/>
      <c r="M1818" s="103"/>
      <c r="N1818" s="103"/>
    </row>
    <row r="1819" spans="1:14">
      <c r="A1819" s="102"/>
      <c r="I1819" s="103"/>
      <c r="J1819" s="104"/>
      <c r="K1819" s="76"/>
      <c r="L1819" s="76"/>
      <c r="M1819" s="103"/>
      <c r="N1819" s="103"/>
    </row>
    <row r="1820" spans="1:14">
      <c r="A1820" s="102"/>
      <c r="I1820" s="103"/>
      <c r="J1820" s="104"/>
      <c r="K1820" s="76"/>
      <c r="L1820" s="76"/>
      <c r="M1820" s="103"/>
      <c r="N1820" s="103"/>
    </row>
    <row r="1821" spans="1:14">
      <c r="A1821" s="102"/>
      <c r="I1821" s="103"/>
      <c r="J1821" s="104"/>
      <c r="K1821" s="76"/>
      <c r="L1821" s="76"/>
      <c r="M1821" s="103"/>
      <c r="N1821" s="103"/>
    </row>
    <row r="1822" spans="1:14">
      <c r="A1822" s="102"/>
      <c r="I1822" s="103"/>
      <c r="J1822" s="104"/>
      <c r="K1822" s="76"/>
      <c r="L1822" s="76"/>
      <c r="M1822" s="103"/>
      <c r="N1822" s="103"/>
    </row>
    <row r="1823" spans="1:14">
      <c r="A1823" s="102"/>
      <c r="I1823" s="103"/>
      <c r="J1823" s="104"/>
      <c r="K1823" s="76"/>
      <c r="L1823" s="76"/>
      <c r="M1823" s="103"/>
      <c r="N1823" s="103"/>
    </row>
    <row r="1824" spans="1:14">
      <c r="A1824" s="102"/>
      <c r="I1824" s="103"/>
      <c r="J1824" s="104"/>
      <c r="K1824" s="76"/>
      <c r="L1824" s="76"/>
      <c r="M1824" s="103"/>
      <c r="N1824" s="103"/>
    </row>
    <row r="1825" spans="1:14">
      <c r="A1825" s="102"/>
      <c r="I1825" s="103"/>
      <c r="J1825" s="104"/>
      <c r="K1825" s="76"/>
      <c r="L1825" s="76"/>
      <c r="M1825" s="103"/>
      <c r="N1825" s="103"/>
    </row>
    <row r="1826" spans="1:14">
      <c r="A1826" s="102"/>
      <c r="I1826" s="103"/>
      <c r="J1826" s="104"/>
      <c r="K1826" s="76"/>
      <c r="L1826" s="76"/>
      <c r="M1826" s="103"/>
      <c r="N1826" s="103"/>
    </row>
    <row r="1827" spans="1:14">
      <c r="A1827" s="102"/>
      <c r="I1827" s="103"/>
      <c r="J1827" s="104"/>
      <c r="K1827" s="76"/>
      <c r="L1827" s="76"/>
      <c r="M1827" s="103"/>
      <c r="N1827" s="103"/>
    </row>
    <row r="1828" spans="1:14">
      <c r="A1828" s="102"/>
      <c r="I1828" s="103"/>
      <c r="J1828" s="104"/>
      <c r="K1828" s="76"/>
      <c r="L1828" s="76"/>
      <c r="M1828" s="103"/>
      <c r="N1828" s="103"/>
    </row>
    <row r="1829" spans="1:14">
      <c r="A1829" s="102"/>
      <c r="I1829" s="103"/>
      <c r="J1829" s="104"/>
      <c r="K1829" s="76"/>
      <c r="L1829" s="76"/>
      <c r="M1829" s="103"/>
      <c r="N1829" s="103"/>
    </row>
    <row r="1830" spans="1:14">
      <c r="A1830" s="102"/>
      <c r="I1830" s="103"/>
      <c r="J1830" s="104"/>
      <c r="K1830" s="76"/>
      <c r="L1830" s="76"/>
      <c r="M1830" s="103"/>
      <c r="N1830" s="103"/>
    </row>
    <row r="1831" spans="1:14">
      <c r="A1831" s="102"/>
      <c r="I1831" s="103"/>
      <c r="J1831" s="104"/>
      <c r="K1831" s="76"/>
      <c r="L1831" s="76"/>
      <c r="M1831" s="103"/>
      <c r="N1831" s="103"/>
    </row>
    <row r="1832" spans="1:14">
      <c r="A1832" s="102"/>
      <c r="I1832" s="103"/>
      <c r="J1832" s="104"/>
      <c r="K1832" s="76"/>
      <c r="L1832" s="76"/>
      <c r="M1832" s="103"/>
      <c r="N1832" s="103"/>
    </row>
    <row r="1833" spans="1:14">
      <c r="A1833" s="102"/>
      <c r="I1833" s="103"/>
      <c r="J1833" s="104"/>
      <c r="K1833" s="76"/>
      <c r="L1833" s="76"/>
      <c r="M1833" s="103"/>
      <c r="N1833" s="103"/>
    </row>
    <row r="1834" spans="1:14">
      <c r="A1834" s="102"/>
      <c r="I1834" s="103"/>
      <c r="J1834" s="104"/>
      <c r="K1834" s="76"/>
      <c r="L1834" s="76"/>
      <c r="M1834" s="103"/>
      <c r="N1834" s="103"/>
    </row>
    <row r="1835" spans="1:14">
      <c r="A1835" s="102"/>
      <c r="I1835" s="103"/>
      <c r="J1835" s="104"/>
      <c r="K1835" s="76"/>
      <c r="L1835" s="76"/>
      <c r="M1835" s="103"/>
      <c r="N1835" s="103"/>
    </row>
    <row r="1836" spans="1:14">
      <c r="A1836" s="102"/>
      <c r="I1836" s="103"/>
      <c r="J1836" s="104"/>
      <c r="K1836" s="76"/>
      <c r="L1836" s="76"/>
      <c r="M1836" s="103"/>
      <c r="N1836" s="103"/>
    </row>
    <row r="1837" spans="1:14">
      <c r="A1837" s="102"/>
      <c r="I1837" s="103"/>
      <c r="J1837" s="104"/>
      <c r="K1837" s="76"/>
      <c r="L1837" s="76"/>
      <c r="M1837" s="103"/>
      <c r="N1837" s="103"/>
    </row>
    <row r="1838" spans="1:14">
      <c r="A1838" s="102"/>
      <c r="I1838" s="103"/>
      <c r="J1838" s="104"/>
      <c r="K1838" s="76"/>
      <c r="L1838" s="76"/>
      <c r="M1838" s="103"/>
      <c r="N1838" s="103"/>
    </row>
    <row r="1839" spans="1:14">
      <c r="A1839" s="102"/>
      <c r="I1839" s="103"/>
      <c r="J1839" s="104"/>
      <c r="K1839" s="76"/>
      <c r="L1839" s="76"/>
      <c r="M1839" s="103"/>
      <c r="N1839" s="103"/>
    </row>
    <row r="1840" spans="1:14">
      <c r="A1840" s="102"/>
      <c r="I1840" s="103"/>
      <c r="J1840" s="104"/>
      <c r="K1840" s="76"/>
      <c r="L1840" s="76"/>
      <c r="M1840" s="103"/>
      <c r="N1840" s="103"/>
    </row>
    <row r="1841" spans="1:14">
      <c r="A1841" s="102"/>
      <c r="I1841" s="103"/>
      <c r="J1841" s="104"/>
      <c r="K1841" s="76"/>
      <c r="L1841" s="76"/>
      <c r="M1841" s="103"/>
      <c r="N1841" s="103"/>
    </row>
    <row r="1842" spans="1:14">
      <c r="A1842" s="102"/>
      <c r="I1842" s="103"/>
      <c r="J1842" s="104"/>
      <c r="K1842" s="76"/>
      <c r="L1842" s="76"/>
      <c r="M1842" s="103"/>
      <c r="N1842" s="103"/>
    </row>
    <row r="1843" spans="1:14">
      <c r="A1843" s="102"/>
      <c r="I1843" s="103"/>
      <c r="J1843" s="104"/>
      <c r="K1843" s="76"/>
      <c r="L1843" s="76"/>
      <c r="M1843" s="103"/>
      <c r="N1843" s="103"/>
    </row>
    <row r="1844" spans="1:14">
      <c r="A1844" s="102"/>
      <c r="I1844" s="103"/>
      <c r="J1844" s="104"/>
      <c r="K1844" s="76"/>
      <c r="L1844" s="76"/>
      <c r="M1844" s="103"/>
      <c r="N1844" s="103"/>
    </row>
    <row r="1845" spans="1:14">
      <c r="A1845" s="102"/>
      <c r="I1845" s="103"/>
      <c r="J1845" s="104"/>
      <c r="K1845" s="76"/>
      <c r="L1845" s="76"/>
      <c r="M1845" s="103"/>
      <c r="N1845" s="103"/>
    </row>
    <row r="1846" spans="1:14">
      <c r="A1846" s="102"/>
      <c r="I1846" s="103"/>
      <c r="J1846" s="104"/>
      <c r="K1846" s="76"/>
      <c r="L1846" s="76"/>
      <c r="M1846" s="103"/>
      <c r="N1846" s="103"/>
    </row>
    <row r="1847" spans="1:14">
      <c r="A1847" s="102"/>
      <c r="I1847" s="103"/>
      <c r="J1847" s="104"/>
      <c r="K1847" s="76"/>
      <c r="L1847" s="76"/>
      <c r="M1847" s="103"/>
      <c r="N1847" s="103"/>
    </row>
    <row r="1848" spans="1:14">
      <c r="A1848" s="102"/>
      <c r="I1848" s="103"/>
      <c r="J1848" s="104"/>
      <c r="K1848" s="76"/>
      <c r="L1848" s="76"/>
      <c r="M1848" s="103"/>
      <c r="N1848" s="103"/>
    </row>
    <row r="1849" spans="1:14">
      <c r="A1849" s="102"/>
      <c r="I1849" s="103"/>
      <c r="J1849" s="104"/>
      <c r="K1849" s="76"/>
      <c r="L1849" s="76"/>
      <c r="M1849" s="103"/>
      <c r="N1849" s="103"/>
    </row>
    <row r="1850" spans="1:14">
      <c r="A1850" s="102"/>
      <c r="I1850" s="103"/>
      <c r="J1850" s="104"/>
      <c r="K1850" s="76"/>
      <c r="L1850" s="76"/>
      <c r="M1850" s="103"/>
      <c r="N1850" s="103"/>
    </row>
    <row r="1851" spans="1:14">
      <c r="A1851" s="102"/>
      <c r="I1851" s="103"/>
      <c r="J1851" s="104"/>
      <c r="K1851" s="76"/>
      <c r="L1851" s="76"/>
      <c r="M1851" s="103"/>
      <c r="N1851" s="103"/>
    </row>
    <row r="1852" spans="1:14">
      <c r="A1852" s="102"/>
      <c r="I1852" s="103"/>
      <c r="J1852" s="104"/>
      <c r="K1852" s="76"/>
      <c r="L1852" s="76"/>
      <c r="M1852" s="103"/>
      <c r="N1852" s="103"/>
    </row>
    <row r="1853" spans="1:14">
      <c r="A1853" s="102"/>
      <c r="I1853" s="103"/>
      <c r="J1853" s="104"/>
      <c r="K1853" s="76"/>
      <c r="L1853" s="76"/>
      <c r="M1853" s="103"/>
      <c r="N1853" s="103"/>
    </row>
    <row r="1854" spans="1:14">
      <c r="A1854" s="102"/>
      <c r="I1854" s="103"/>
      <c r="J1854" s="104"/>
      <c r="K1854" s="76"/>
      <c r="L1854" s="76"/>
      <c r="M1854" s="103"/>
      <c r="N1854" s="103"/>
    </row>
    <row r="1855" spans="1:14">
      <c r="A1855" s="102"/>
      <c r="I1855" s="103"/>
      <c r="J1855" s="104"/>
      <c r="K1855" s="76"/>
      <c r="L1855" s="76"/>
      <c r="M1855" s="103"/>
      <c r="N1855" s="103"/>
    </row>
    <row r="1856" spans="1:14">
      <c r="A1856" s="102"/>
      <c r="I1856" s="103"/>
      <c r="J1856" s="104"/>
      <c r="K1856" s="76"/>
      <c r="L1856" s="76"/>
      <c r="M1856" s="103"/>
      <c r="N1856" s="103"/>
    </row>
    <row r="1857" spans="1:14">
      <c r="A1857" s="102"/>
      <c r="I1857" s="103"/>
      <c r="J1857" s="104"/>
      <c r="K1857" s="76"/>
      <c r="L1857" s="76"/>
      <c r="M1857" s="103"/>
      <c r="N1857" s="103"/>
    </row>
    <row r="1858" spans="1:14">
      <c r="A1858" s="102"/>
      <c r="I1858" s="103"/>
      <c r="J1858" s="104"/>
      <c r="K1858" s="76"/>
      <c r="L1858" s="76"/>
      <c r="M1858" s="103"/>
      <c r="N1858" s="103"/>
    </row>
    <row r="1859" spans="1:14">
      <c r="A1859" s="102"/>
      <c r="I1859" s="103"/>
      <c r="J1859" s="104"/>
      <c r="K1859" s="76"/>
      <c r="L1859" s="76"/>
      <c r="M1859" s="103"/>
      <c r="N1859" s="103"/>
    </row>
    <row r="1860" spans="1:14">
      <c r="A1860" s="102"/>
      <c r="I1860" s="103"/>
      <c r="J1860" s="104"/>
      <c r="K1860" s="76"/>
      <c r="L1860" s="76"/>
      <c r="M1860" s="103"/>
      <c r="N1860" s="103"/>
    </row>
    <row r="1861" spans="1:14">
      <c r="A1861" s="102"/>
      <c r="I1861" s="103"/>
      <c r="J1861" s="104"/>
      <c r="K1861" s="76"/>
      <c r="L1861" s="76"/>
      <c r="M1861" s="103"/>
      <c r="N1861" s="103"/>
    </row>
    <row r="1862" spans="1:14">
      <c r="A1862" s="102"/>
      <c r="I1862" s="103"/>
      <c r="J1862" s="104"/>
      <c r="K1862" s="76"/>
      <c r="L1862" s="76"/>
      <c r="M1862" s="103"/>
      <c r="N1862" s="103"/>
    </row>
    <row r="1863" spans="1:14">
      <c r="A1863" s="102"/>
      <c r="I1863" s="103"/>
      <c r="J1863" s="104"/>
      <c r="K1863" s="76"/>
      <c r="L1863" s="76"/>
      <c r="M1863" s="103"/>
      <c r="N1863" s="103"/>
    </row>
    <row r="1864" spans="1:14">
      <c r="A1864" s="102"/>
      <c r="I1864" s="103"/>
      <c r="J1864" s="104"/>
      <c r="K1864" s="76"/>
      <c r="L1864" s="76"/>
      <c r="M1864" s="103"/>
      <c r="N1864" s="103"/>
    </row>
    <row r="1865" spans="1:14">
      <c r="A1865" s="102"/>
      <c r="I1865" s="103"/>
      <c r="J1865" s="104"/>
      <c r="K1865" s="76"/>
      <c r="L1865" s="76"/>
      <c r="M1865" s="103"/>
      <c r="N1865" s="103"/>
    </row>
    <row r="1866" spans="1:14">
      <c r="A1866" s="102"/>
      <c r="I1866" s="103"/>
      <c r="J1866" s="104"/>
      <c r="K1866" s="76"/>
      <c r="L1866" s="76"/>
      <c r="M1866" s="103"/>
      <c r="N1866" s="103"/>
    </row>
    <row r="1867" spans="1:14">
      <c r="A1867" s="102"/>
      <c r="I1867" s="103"/>
      <c r="J1867" s="104"/>
      <c r="K1867" s="76"/>
      <c r="L1867" s="76"/>
      <c r="M1867" s="103"/>
      <c r="N1867" s="103"/>
    </row>
    <row r="1868" spans="1:14">
      <c r="A1868" s="102"/>
      <c r="I1868" s="103"/>
      <c r="J1868" s="104"/>
      <c r="K1868" s="76"/>
      <c r="L1868" s="76"/>
      <c r="M1868" s="103"/>
      <c r="N1868" s="103"/>
    </row>
    <row r="1869" spans="1:14">
      <c r="A1869" s="102"/>
      <c r="I1869" s="103"/>
      <c r="J1869" s="104"/>
      <c r="K1869" s="76"/>
      <c r="L1869" s="76"/>
      <c r="M1869" s="103"/>
      <c r="N1869" s="103"/>
    </row>
    <row r="1870" spans="1:14">
      <c r="A1870" s="102"/>
      <c r="I1870" s="103"/>
      <c r="J1870" s="104"/>
      <c r="K1870" s="76"/>
      <c r="L1870" s="76"/>
      <c r="M1870" s="103"/>
      <c r="N1870" s="103"/>
    </row>
    <row r="1871" spans="1:14">
      <c r="A1871" s="102"/>
      <c r="I1871" s="103"/>
      <c r="J1871" s="104"/>
      <c r="K1871" s="76"/>
      <c r="L1871" s="76"/>
      <c r="M1871" s="103"/>
      <c r="N1871" s="103"/>
    </row>
    <row r="1872" spans="1:14">
      <c r="A1872" s="102"/>
      <c r="I1872" s="103"/>
      <c r="J1872" s="104"/>
      <c r="K1872" s="76"/>
      <c r="L1872" s="76"/>
      <c r="M1872" s="103"/>
      <c r="N1872" s="103"/>
    </row>
    <row r="1873" spans="1:14">
      <c r="A1873" s="102"/>
      <c r="I1873" s="103"/>
      <c r="J1873" s="104"/>
      <c r="K1873" s="76"/>
      <c r="L1873" s="76"/>
      <c r="M1873" s="103"/>
      <c r="N1873" s="103"/>
    </row>
    <row r="1874" spans="1:14">
      <c r="A1874" s="102"/>
      <c r="I1874" s="103"/>
      <c r="J1874" s="104"/>
      <c r="K1874" s="76"/>
      <c r="L1874" s="76"/>
      <c r="M1874" s="103"/>
      <c r="N1874" s="103"/>
    </row>
    <row r="1875" spans="1:14">
      <c r="A1875" s="102"/>
      <c r="I1875" s="103"/>
      <c r="J1875" s="104"/>
      <c r="K1875" s="76"/>
      <c r="L1875" s="76"/>
      <c r="M1875" s="103"/>
      <c r="N1875" s="103"/>
    </row>
    <row r="1876" spans="1:14">
      <c r="A1876" s="102"/>
      <c r="I1876" s="103"/>
      <c r="J1876" s="104"/>
      <c r="K1876" s="76"/>
      <c r="L1876" s="76"/>
      <c r="M1876" s="103"/>
      <c r="N1876" s="103"/>
    </row>
    <row r="1877" spans="1:14">
      <c r="A1877" s="102"/>
      <c r="I1877" s="103"/>
      <c r="J1877" s="104"/>
      <c r="K1877" s="76"/>
      <c r="L1877" s="76"/>
      <c r="M1877" s="103"/>
      <c r="N1877" s="103"/>
    </row>
    <row r="1878" spans="1:14">
      <c r="A1878" s="102"/>
      <c r="I1878" s="103"/>
      <c r="J1878" s="104"/>
      <c r="K1878" s="76"/>
      <c r="L1878" s="76"/>
      <c r="M1878" s="103"/>
      <c r="N1878" s="103"/>
    </row>
    <row r="1879" spans="1:14">
      <c r="A1879" s="102"/>
      <c r="I1879" s="103"/>
      <c r="J1879" s="104"/>
      <c r="K1879" s="76"/>
      <c r="L1879" s="76"/>
      <c r="M1879" s="103"/>
      <c r="N1879" s="103"/>
    </row>
    <row r="1880" spans="1:14">
      <c r="A1880" s="102"/>
      <c r="I1880" s="103"/>
      <c r="J1880" s="104"/>
      <c r="K1880" s="76"/>
      <c r="L1880" s="76"/>
      <c r="M1880" s="103"/>
      <c r="N1880" s="103"/>
    </row>
    <row r="1881" spans="1:14">
      <c r="A1881" s="102"/>
      <c r="I1881" s="103"/>
      <c r="J1881" s="104"/>
      <c r="K1881" s="76"/>
      <c r="L1881" s="76"/>
      <c r="M1881" s="103"/>
      <c r="N1881" s="103"/>
    </row>
    <row r="1882" spans="1:14">
      <c r="A1882" s="102"/>
      <c r="I1882" s="103"/>
      <c r="J1882" s="104"/>
      <c r="K1882" s="76"/>
      <c r="L1882" s="76"/>
      <c r="M1882" s="103"/>
      <c r="N1882" s="103"/>
    </row>
    <row r="1883" spans="1:14">
      <c r="A1883" s="102"/>
      <c r="I1883" s="103"/>
      <c r="J1883" s="104"/>
      <c r="K1883" s="76"/>
      <c r="L1883" s="76"/>
      <c r="M1883" s="103"/>
      <c r="N1883" s="103"/>
    </row>
    <row r="1884" spans="1:14">
      <c r="A1884" s="102"/>
      <c r="I1884" s="103"/>
      <c r="J1884" s="104"/>
      <c r="K1884" s="76"/>
      <c r="L1884" s="76"/>
      <c r="M1884" s="103"/>
      <c r="N1884" s="103"/>
    </row>
    <row r="1885" spans="1:14">
      <c r="A1885" s="102"/>
      <c r="I1885" s="103"/>
      <c r="J1885" s="104"/>
      <c r="K1885" s="76"/>
      <c r="L1885" s="76"/>
      <c r="M1885" s="103"/>
      <c r="N1885" s="103"/>
    </row>
    <row r="1886" spans="1:14">
      <c r="A1886" s="102"/>
      <c r="I1886" s="103"/>
      <c r="J1886" s="104"/>
      <c r="K1886" s="76"/>
      <c r="L1886" s="76"/>
      <c r="M1886" s="103"/>
      <c r="N1886" s="103"/>
    </row>
    <row r="1887" spans="1:14">
      <c r="A1887" s="102"/>
      <c r="I1887" s="103"/>
      <c r="J1887" s="104"/>
      <c r="K1887" s="76"/>
      <c r="L1887" s="76"/>
      <c r="M1887" s="103"/>
      <c r="N1887" s="103"/>
    </row>
    <row r="1888" spans="1:14">
      <c r="A1888" s="102"/>
      <c r="I1888" s="103"/>
      <c r="J1888" s="104"/>
      <c r="K1888" s="76"/>
      <c r="L1888" s="76"/>
      <c r="M1888" s="103"/>
      <c r="N1888" s="103"/>
    </row>
    <row r="1889" spans="1:14">
      <c r="A1889" s="102"/>
      <c r="I1889" s="103"/>
      <c r="J1889" s="104"/>
      <c r="K1889" s="76"/>
      <c r="L1889" s="76"/>
      <c r="M1889" s="103"/>
      <c r="N1889" s="103"/>
    </row>
    <row r="1890" spans="1:14">
      <c r="A1890" s="102"/>
      <c r="I1890" s="103"/>
      <c r="J1890" s="104"/>
      <c r="K1890" s="76"/>
      <c r="L1890" s="76"/>
      <c r="M1890" s="103"/>
      <c r="N1890" s="103"/>
    </row>
    <row r="1891" spans="1:14">
      <c r="A1891" s="102"/>
      <c r="I1891" s="103"/>
      <c r="J1891" s="104"/>
      <c r="K1891" s="76"/>
      <c r="L1891" s="76"/>
      <c r="M1891" s="103"/>
      <c r="N1891" s="103"/>
    </row>
    <row r="1892" spans="1:14">
      <c r="A1892" s="102"/>
      <c r="I1892" s="103"/>
      <c r="J1892" s="104"/>
      <c r="K1892" s="76"/>
      <c r="L1892" s="76"/>
      <c r="M1892" s="103"/>
      <c r="N1892" s="103"/>
    </row>
    <row r="1893" spans="1:14">
      <c r="A1893" s="102"/>
      <c r="I1893" s="103"/>
      <c r="J1893" s="104"/>
      <c r="K1893" s="76"/>
      <c r="L1893" s="76"/>
      <c r="M1893" s="103"/>
      <c r="N1893" s="103"/>
    </row>
    <row r="1894" spans="1:14">
      <c r="A1894" s="102"/>
      <c r="I1894" s="103"/>
      <c r="J1894" s="104"/>
      <c r="K1894" s="76"/>
      <c r="L1894" s="76"/>
      <c r="M1894" s="103"/>
      <c r="N1894" s="103"/>
    </row>
    <row r="1895" spans="1:14">
      <c r="A1895" s="102"/>
      <c r="I1895" s="103"/>
      <c r="J1895" s="104"/>
      <c r="K1895" s="76"/>
      <c r="L1895" s="76"/>
      <c r="M1895" s="103"/>
      <c r="N1895" s="103"/>
    </row>
    <row r="1896" spans="1:14">
      <c r="A1896" s="102"/>
      <c r="I1896" s="103"/>
      <c r="J1896" s="104"/>
      <c r="K1896" s="76"/>
      <c r="L1896" s="76"/>
      <c r="M1896" s="103"/>
      <c r="N1896" s="103"/>
    </row>
    <row r="1897" spans="1:14">
      <c r="A1897" s="102"/>
      <c r="I1897" s="103"/>
      <c r="J1897" s="104"/>
      <c r="K1897" s="76"/>
      <c r="L1897" s="76"/>
      <c r="M1897" s="103"/>
      <c r="N1897" s="103"/>
    </row>
    <row r="1898" spans="1:14">
      <c r="A1898" s="102"/>
      <c r="I1898" s="103"/>
      <c r="J1898" s="104"/>
      <c r="K1898" s="76"/>
      <c r="L1898" s="76"/>
      <c r="M1898" s="103"/>
      <c r="N1898" s="103"/>
    </row>
    <row r="1899" spans="1:14">
      <c r="A1899" s="102"/>
      <c r="I1899" s="103"/>
      <c r="J1899" s="104"/>
      <c r="K1899" s="76"/>
      <c r="L1899" s="76"/>
      <c r="M1899" s="103"/>
      <c r="N1899" s="103"/>
    </row>
    <row r="1900" spans="1:14">
      <c r="A1900" s="102"/>
      <c r="I1900" s="103"/>
      <c r="J1900" s="104"/>
      <c r="K1900" s="76"/>
      <c r="L1900" s="76"/>
      <c r="M1900" s="103"/>
      <c r="N1900" s="103"/>
    </row>
    <row r="1901" spans="1:14">
      <c r="A1901" s="102"/>
      <c r="I1901" s="103"/>
      <c r="J1901" s="104"/>
      <c r="K1901" s="76"/>
      <c r="L1901" s="76"/>
      <c r="M1901" s="103"/>
      <c r="N1901" s="103"/>
    </row>
    <row r="1902" spans="1:14">
      <c r="A1902" s="102"/>
      <c r="I1902" s="103"/>
      <c r="J1902" s="104"/>
      <c r="K1902" s="76"/>
      <c r="L1902" s="76"/>
      <c r="M1902" s="103"/>
      <c r="N1902" s="103"/>
    </row>
    <row r="1903" spans="1:14">
      <c r="A1903" s="102"/>
      <c r="I1903" s="103"/>
      <c r="J1903" s="104"/>
      <c r="K1903" s="76"/>
      <c r="L1903" s="76"/>
      <c r="M1903" s="103"/>
      <c r="N1903" s="103"/>
    </row>
    <row r="1904" spans="1:14">
      <c r="A1904" s="102"/>
      <c r="I1904" s="103"/>
      <c r="J1904" s="104"/>
      <c r="K1904" s="76"/>
      <c r="L1904" s="76"/>
      <c r="M1904" s="103"/>
      <c r="N1904" s="103"/>
    </row>
    <row r="1905" spans="1:14">
      <c r="A1905" s="102"/>
      <c r="I1905" s="103"/>
      <c r="J1905" s="104"/>
      <c r="K1905" s="76"/>
      <c r="L1905" s="76"/>
      <c r="M1905" s="103"/>
      <c r="N1905" s="103"/>
    </row>
    <row r="1906" spans="1:14">
      <c r="A1906" s="102"/>
      <c r="I1906" s="103"/>
      <c r="J1906" s="104"/>
      <c r="K1906" s="76"/>
      <c r="L1906" s="76"/>
      <c r="M1906" s="103"/>
      <c r="N1906" s="103"/>
    </row>
    <row r="1907" spans="1:14">
      <c r="A1907" s="102"/>
      <c r="I1907" s="103"/>
      <c r="J1907" s="104"/>
      <c r="K1907" s="76"/>
      <c r="L1907" s="76"/>
      <c r="M1907" s="103"/>
      <c r="N1907" s="103"/>
    </row>
    <row r="1908" spans="1:14">
      <c r="A1908" s="102"/>
      <c r="I1908" s="103"/>
      <c r="J1908" s="104"/>
      <c r="K1908" s="76"/>
      <c r="L1908" s="76"/>
      <c r="M1908" s="103"/>
      <c r="N1908" s="103"/>
    </row>
    <row r="1909" spans="1:14">
      <c r="A1909" s="102"/>
      <c r="I1909" s="103"/>
      <c r="J1909" s="104"/>
      <c r="K1909" s="76"/>
      <c r="L1909" s="76"/>
      <c r="M1909" s="103"/>
      <c r="N1909" s="103"/>
    </row>
    <row r="1910" spans="1:14">
      <c r="A1910" s="102"/>
      <c r="I1910" s="103"/>
      <c r="J1910" s="104"/>
      <c r="K1910" s="76"/>
      <c r="L1910" s="76"/>
      <c r="M1910" s="103"/>
      <c r="N1910" s="103"/>
    </row>
    <row r="1911" spans="1:14">
      <c r="A1911" s="102"/>
      <c r="I1911" s="103"/>
      <c r="J1911" s="104"/>
      <c r="K1911" s="76"/>
      <c r="L1911" s="76"/>
      <c r="M1911" s="103"/>
      <c r="N1911" s="103"/>
    </row>
    <row r="1912" spans="1:14">
      <c r="A1912" s="102"/>
      <c r="I1912" s="103"/>
      <c r="J1912" s="104"/>
      <c r="K1912" s="76"/>
      <c r="L1912" s="76"/>
      <c r="M1912" s="103"/>
      <c r="N1912" s="103"/>
    </row>
    <row r="1913" spans="1:14">
      <c r="A1913" s="102"/>
      <c r="I1913" s="103"/>
      <c r="J1913" s="104"/>
      <c r="K1913" s="76"/>
      <c r="L1913" s="76"/>
      <c r="M1913" s="103"/>
      <c r="N1913" s="103"/>
    </row>
    <row r="1914" spans="1:14">
      <c r="A1914" s="102"/>
      <c r="I1914" s="103"/>
      <c r="J1914" s="104"/>
      <c r="K1914" s="76"/>
      <c r="L1914" s="76"/>
      <c r="M1914" s="103"/>
      <c r="N1914" s="103"/>
    </row>
    <row r="1915" spans="1:14">
      <c r="A1915" s="102"/>
      <c r="I1915" s="103"/>
      <c r="J1915" s="104"/>
      <c r="K1915" s="76"/>
      <c r="L1915" s="76"/>
      <c r="M1915" s="103"/>
      <c r="N1915" s="103"/>
    </row>
    <row r="1916" spans="1:14">
      <c r="A1916" s="102"/>
      <c r="I1916" s="103"/>
      <c r="J1916" s="104"/>
      <c r="K1916" s="76"/>
      <c r="L1916" s="76"/>
      <c r="M1916" s="103"/>
      <c r="N1916" s="103"/>
    </row>
    <row r="1917" spans="1:14">
      <c r="A1917" s="102"/>
      <c r="I1917" s="103"/>
      <c r="J1917" s="104"/>
      <c r="K1917" s="76"/>
      <c r="L1917" s="76"/>
      <c r="M1917" s="103"/>
      <c r="N1917" s="103"/>
    </row>
    <row r="1918" spans="1:14">
      <c r="A1918" s="102"/>
      <c r="I1918" s="103"/>
      <c r="J1918" s="104"/>
      <c r="K1918" s="76"/>
      <c r="L1918" s="76"/>
      <c r="M1918" s="103"/>
      <c r="N1918" s="103"/>
    </row>
    <row r="1919" spans="1:14">
      <c r="A1919" s="102"/>
      <c r="I1919" s="103"/>
      <c r="J1919" s="104"/>
      <c r="K1919" s="76"/>
      <c r="L1919" s="76"/>
      <c r="M1919" s="103"/>
      <c r="N1919" s="103"/>
    </row>
    <row r="1920" spans="1:14">
      <c r="A1920" s="102"/>
      <c r="I1920" s="103"/>
      <c r="J1920" s="104"/>
      <c r="K1920" s="76"/>
      <c r="L1920" s="76"/>
      <c r="M1920" s="103"/>
      <c r="N1920" s="103"/>
    </row>
    <row r="1921" spans="1:14">
      <c r="A1921" s="102"/>
      <c r="I1921" s="103"/>
      <c r="J1921" s="104"/>
      <c r="K1921" s="76"/>
      <c r="L1921" s="76"/>
      <c r="M1921" s="103"/>
      <c r="N1921" s="103"/>
    </row>
    <row r="1922" spans="1:14">
      <c r="A1922" s="102"/>
      <c r="I1922" s="103"/>
      <c r="J1922" s="104"/>
      <c r="K1922" s="76"/>
      <c r="L1922" s="76"/>
      <c r="M1922" s="103"/>
      <c r="N1922" s="103"/>
    </row>
    <row r="1923" spans="1:14">
      <c r="A1923" s="102"/>
      <c r="I1923" s="103"/>
      <c r="J1923" s="104"/>
      <c r="K1923" s="76"/>
      <c r="L1923" s="76"/>
      <c r="M1923" s="103"/>
      <c r="N1923" s="103"/>
    </row>
    <row r="1924" spans="1:14">
      <c r="A1924" s="102"/>
      <c r="I1924" s="103"/>
      <c r="J1924" s="104"/>
      <c r="K1924" s="76"/>
      <c r="L1924" s="76"/>
      <c r="M1924" s="103"/>
      <c r="N1924" s="103"/>
    </row>
    <row r="1925" spans="1:14">
      <c r="A1925" s="102"/>
      <c r="I1925" s="103"/>
      <c r="J1925" s="104"/>
      <c r="K1925" s="76"/>
      <c r="L1925" s="76"/>
      <c r="M1925" s="103"/>
      <c r="N1925" s="103"/>
    </row>
    <row r="1926" spans="1:14">
      <c r="A1926" s="102"/>
      <c r="I1926" s="103"/>
      <c r="J1926" s="104"/>
      <c r="K1926" s="76"/>
      <c r="L1926" s="76"/>
      <c r="M1926" s="103"/>
      <c r="N1926" s="103"/>
    </row>
    <row r="1927" spans="1:14">
      <c r="A1927" s="102"/>
      <c r="I1927" s="103"/>
      <c r="J1927" s="104"/>
      <c r="K1927" s="76"/>
      <c r="L1927" s="76"/>
      <c r="M1927" s="103"/>
      <c r="N1927" s="103"/>
    </row>
    <row r="1928" spans="1:14">
      <c r="A1928" s="102"/>
      <c r="I1928" s="103"/>
      <c r="J1928" s="104"/>
      <c r="K1928" s="76"/>
      <c r="L1928" s="76"/>
      <c r="M1928" s="103"/>
      <c r="N1928" s="103"/>
    </row>
    <row r="1929" spans="1:14">
      <c r="A1929" s="102"/>
      <c r="I1929" s="103"/>
      <c r="J1929" s="104"/>
      <c r="K1929" s="76"/>
      <c r="L1929" s="76"/>
      <c r="M1929" s="103"/>
      <c r="N1929" s="103"/>
    </row>
    <row r="1930" spans="1:14">
      <c r="A1930" s="102"/>
      <c r="I1930" s="103"/>
      <c r="J1930" s="104"/>
      <c r="K1930" s="76"/>
      <c r="L1930" s="76"/>
      <c r="M1930" s="103"/>
      <c r="N1930" s="103"/>
    </row>
    <row r="1931" spans="1:14">
      <c r="A1931" s="102"/>
      <c r="I1931" s="103"/>
      <c r="J1931" s="104"/>
      <c r="K1931" s="76"/>
      <c r="L1931" s="76"/>
      <c r="M1931" s="103"/>
      <c r="N1931" s="103"/>
    </row>
    <row r="1932" spans="1:14">
      <c r="A1932" s="102"/>
      <c r="I1932" s="103"/>
      <c r="J1932" s="104"/>
      <c r="K1932" s="76"/>
      <c r="L1932" s="76"/>
      <c r="M1932" s="103"/>
      <c r="N1932" s="103"/>
    </row>
    <row r="1933" spans="1:14">
      <c r="A1933" s="102"/>
      <c r="I1933" s="103"/>
      <c r="J1933" s="104"/>
      <c r="K1933" s="76"/>
      <c r="L1933" s="76"/>
      <c r="M1933" s="103"/>
      <c r="N1933" s="103"/>
    </row>
    <row r="1934" spans="1:14">
      <c r="A1934" s="102"/>
      <c r="I1934" s="103"/>
      <c r="J1934" s="104"/>
      <c r="K1934" s="76"/>
      <c r="L1934" s="76"/>
      <c r="M1934" s="103"/>
      <c r="N1934" s="103"/>
    </row>
    <row r="1935" spans="1:14">
      <c r="A1935" s="102"/>
      <c r="I1935" s="103"/>
      <c r="J1935" s="104"/>
      <c r="K1935" s="76"/>
      <c r="L1935" s="76"/>
      <c r="M1935" s="103"/>
      <c r="N1935" s="103"/>
    </row>
    <row r="1936" spans="1:14">
      <c r="A1936" s="102"/>
      <c r="I1936" s="103"/>
      <c r="J1936" s="104"/>
      <c r="K1936" s="76"/>
      <c r="L1936" s="76"/>
      <c r="M1936" s="103"/>
      <c r="N1936" s="103"/>
    </row>
    <row r="1937" spans="1:14">
      <c r="A1937" s="102"/>
      <c r="I1937" s="103"/>
      <c r="J1937" s="104"/>
      <c r="K1937" s="76"/>
      <c r="L1937" s="76"/>
      <c r="M1937" s="103"/>
      <c r="N1937" s="103"/>
    </row>
    <row r="1938" spans="1:14">
      <c r="A1938" s="102"/>
      <c r="I1938" s="103"/>
      <c r="J1938" s="104"/>
      <c r="K1938" s="76"/>
      <c r="L1938" s="76"/>
      <c r="M1938" s="103"/>
      <c r="N1938" s="103"/>
    </row>
    <row r="1939" spans="1:14">
      <c r="A1939" s="102"/>
      <c r="I1939" s="103"/>
      <c r="J1939" s="104"/>
      <c r="K1939" s="76"/>
      <c r="L1939" s="76"/>
      <c r="M1939" s="103"/>
      <c r="N1939" s="103"/>
    </row>
    <row r="1940" spans="1:14">
      <c r="A1940" s="102"/>
      <c r="I1940" s="103"/>
      <c r="J1940" s="104"/>
      <c r="K1940" s="76"/>
      <c r="L1940" s="76"/>
      <c r="M1940" s="103"/>
      <c r="N1940" s="103"/>
    </row>
    <row r="1941" spans="1:14">
      <c r="A1941" s="102"/>
      <c r="I1941" s="103"/>
      <c r="J1941" s="104"/>
      <c r="K1941" s="76"/>
      <c r="L1941" s="76"/>
      <c r="M1941" s="103"/>
      <c r="N1941" s="103"/>
    </row>
    <row r="1942" spans="1:14">
      <c r="A1942" s="102"/>
      <c r="I1942" s="103"/>
      <c r="J1942" s="104"/>
      <c r="K1942" s="76"/>
      <c r="L1942" s="76"/>
      <c r="M1942" s="103"/>
      <c r="N1942" s="103"/>
    </row>
    <row r="1943" spans="1:14">
      <c r="A1943" s="102"/>
      <c r="I1943" s="103"/>
      <c r="J1943" s="104"/>
      <c r="K1943" s="76"/>
      <c r="L1943" s="76"/>
      <c r="M1943" s="103"/>
      <c r="N1943" s="103"/>
    </row>
    <row r="1944" spans="1:14">
      <c r="A1944" s="102"/>
      <c r="I1944" s="103"/>
      <c r="J1944" s="104"/>
      <c r="K1944" s="76"/>
      <c r="L1944" s="76"/>
      <c r="M1944" s="103"/>
      <c r="N1944" s="103"/>
    </row>
    <row r="1945" spans="1:14">
      <c r="A1945" s="102"/>
      <c r="I1945" s="103"/>
      <c r="J1945" s="104"/>
      <c r="K1945" s="76"/>
      <c r="L1945" s="76"/>
      <c r="M1945" s="103"/>
      <c r="N1945" s="103"/>
    </row>
    <row r="1946" spans="1:14">
      <c r="A1946" s="102"/>
      <c r="I1946" s="103"/>
      <c r="J1946" s="104"/>
      <c r="K1946" s="76"/>
      <c r="L1946" s="76"/>
      <c r="M1946" s="103"/>
      <c r="N1946" s="103"/>
    </row>
    <row r="1947" spans="1:14">
      <c r="A1947" s="102"/>
      <c r="I1947" s="103"/>
      <c r="J1947" s="104"/>
      <c r="K1947" s="76"/>
      <c r="L1947" s="76"/>
      <c r="M1947" s="103"/>
      <c r="N1947" s="103"/>
    </row>
    <row r="1948" spans="1:14">
      <c r="A1948" s="102"/>
      <c r="I1948" s="103"/>
      <c r="J1948" s="104"/>
      <c r="K1948" s="76"/>
      <c r="L1948" s="76"/>
      <c r="M1948" s="103"/>
      <c r="N1948" s="103"/>
    </row>
    <row r="1949" spans="1:14">
      <c r="A1949" s="102"/>
      <c r="I1949" s="103"/>
      <c r="J1949" s="104"/>
      <c r="K1949" s="76"/>
      <c r="L1949" s="76"/>
      <c r="M1949" s="103"/>
      <c r="N1949" s="103"/>
    </row>
    <row r="1950" spans="1:14">
      <c r="A1950" s="102"/>
      <c r="I1950" s="103"/>
      <c r="J1950" s="104"/>
      <c r="K1950" s="76"/>
      <c r="L1950" s="76"/>
      <c r="M1950" s="103"/>
      <c r="N1950" s="103"/>
    </row>
    <row r="1951" spans="1:14">
      <c r="A1951" s="102"/>
      <c r="I1951" s="103"/>
      <c r="J1951" s="104"/>
      <c r="K1951" s="76"/>
      <c r="L1951" s="76"/>
      <c r="M1951" s="103"/>
      <c r="N1951" s="103"/>
    </row>
    <row r="1952" spans="1:14">
      <c r="A1952" s="102"/>
      <c r="I1952" s="103"/>
      <c r="J1952" s="104"/>
      <c r="K1952" s="76"/>
      <c r="L1952" s="76"/>
      <c r="M1952" s="103"/>
      <c r="N1952" s="103"/>
    </row>
    <row r="1953" spans="1:14">
      <c r="A1953" s="102"/>
      <c r="I1953" s="103"/>
      <c r="J1953" s="104"/>
      <c r="K1953" s="76"/>
      <c r="L1953" s="76"/>
      <c r="M1953" s="103"/>
      <c r="N1953" s="103"/>
    </row>
    <row r="1954" spans="1:14">
      <c r="A1954" s="102"/>
      <c r="I1954" s="103"/>
      <c r="J1954" s="104"/>
      <c r="K1954" s="76"/>
      <c r="L1954" s="76"/>
      <c r="M1954" s="103"/>
      <c r="N1954" s="103"/>
    </row>
    <row r="1955" spans="1:14">
      <c r="A1955" s="102"/>
      <c r="I1955" s="103"/>
      <c r="J1955" s="104"/>
      <c r="K1955" s="76"/>
      <c r="L1955" s="76"/>
      <c r="M1955" s="103"/>
      <c r="N1955" s="103"/>
    </row>
    <row r="1956" spans="1:14">
      <c r="A1956" s="102"/>
      <c r="I1956" s="103"/>
      <c r="J1956" s="104"/>
      <c r="K1956" s="76"/>
      <c r="L1956" s="76"/>
      <c r="M1956" s="103"/>
      <c r="N1956" s="103"/>
    </row>
    <row r="1957" spans="1:14">
      <c r="A1957" s="102"/>
      <c r="I1957" s="103"/>
      <c r="J1957" s="104"/>
      <c r="K1957" s="76"/>
      <c r="L1957" s="76"/>
      <c r="M1957" s="103"/>
      <c r="N1957" s="103"/>
    </row>
    <row r="1958" spans="1:14">
      <c r="A1958" s="102"/>
      <c r="I1958" s="103"/>
      <c r="J1958" s="104"/>
      <c r="K1958" s="76"/>
      <c r="L1958" s="76"/>
      <c r="M1958" s="103"/>
      <c r="N1958" s="103"/>
    </row>
    <row r="1959" spans="1:14">
      <c r="A1959" s="102"/>
      <c r="I1959" s="103"/>
      <c r="J1959" s="104"/>
      <c r="K1959" s="76"/>
      <c r="L1959" s="76"/>
      <c r="M1959" s="103"/>
      <c r="N1959" s="103"/>
    </row>
    <row r="1960" spans="1:14">
      <c r="A1960" s="102"/>
      <c r="I1960" s="103"/>
      <c r="J1960" s="104"/>
      <c r="K1960" s="76"/>
      <c r="L1960" s="76"/>
      <c r="M1960" s="103"/>
      <c r="N1960" s="103"/>
    </row>
    <row r="1961" spans="1:14">
      <c r="A1961" s="102"/>
      <c r="I1961" s="103"/>
      <c r="J1961" s="104"/>
      <c r="K1961" s="76"/>
      <c r="L1961" s="76"/>
      <c r="M1961" s="103"/>
      <c r="N1961" s="103"/>
    </row>
    <row r="1962" spans="1:14">
      <c r="A1962" s="102"/>
      <c r="I1962" s="103"/>
      <c r="J1962" s="104"/>
      <c r="K1962" s="76"/>
      <c r="L1962" s="76"/>
      <c r="M1962" s="103"/>
      <c r="N1962" s="103"/>
    </row>
    <row r="1963" spans="1:14">
      <c r="A1963" s="102"/>
      <c r="I1963" s="103"/>
      <c r="J1963" s="104"/>
      <c r="K1963" s="76"/>
      <c r="L1963" s="76"/>
      <c r="M1963" s="103"/>
      <c r="N1963" s="103"/>
    </row>
    <row r="1964" spans="1:14">
      <c r="A1964" s="102"/>
      <c r="I1964" s="103"/>
      <c r="J1964" s="104"/>
      <c r="K1964" s="76"/>
      <c r="L1964" s="76"/>
      <c r="M1964" s="103"/>
      <c r="N1964" s="103"/>
    </row>
    <row r="1965" spans="1:14">
      <c r="A1965" s="102"/>
      <c r="I1965" s="103"/>
      <c r="J1965" s="104"/>
      <c r="K1965" s="76"/>
      <c r="L1965" s="76"/>
      <c r="M1965" s="103"/>
      <c r="N1965" s="103"/>
    </row>
    <row r="1966" spans="1:14">
      <c r="A1966" s="102"/>
      <c r="I1966" s="103"/>
      <c r="J1966" s="104"/>
      <c r="K1966" s="76"/>
      <c r="L1966" s="76"/>
      <c r="M1966" s="103"/>
      <c r="N1966" s="103"/>
    </row>
    <row r="1967" spans="1:14">
      <c r="A1967" s="102"/>
      <c r="I1967" s="103"/>
      <c r="J1967" s="104"/>
      <c r="K1967" s="76"/>
      <c r="L1967" s="76"/>
      <c r="M1967" s="103"/>
      <c r="N1967" s="103"/>
    </row>
    <row r="1968" spans="1:14">
      <c r="A1968" s="102"/>
      <c r="I1968" s="103"/>
      <c r="J1968" s="104"/>
      <c r="K1968" s="76"/>
      <c r="L1968" s="76"/>
      <c r="M1968" s="103"/>
      <c r="N1968" s="103"/>
    </row>
    <row r="1969" spans="1:14">
      <c r="A1969" s="102"/>
      <c r="I1969" s="103"/>
      <c r="J1969" s="104"/>
      <c r="K1969" s="76"/>
      <c r="L1969" s="76"/>
      <c r="M1969" s="103"/>
      <c r="N1969" s="103"/>
    </row>
    <row r="1970" spans="1:14">
      <c r="A1970" s="102"/>
      <c r="I1970" s="103"/>
      <c r="J1970" s="104"/>
      <c r="K1970" s="76"/>
      <c r="L1970" s="76"/>
      <c r="M1970" s="103"/>
      <c r="N1970" s="103"/>
    </row>
    <row r="1971" spans="1:14">
      <c r="A1971" s="102"/>
      <c r="I1971" s="103"/>
      <c r="J1971" s="104"/>
      <c r="K1971" s="76"/>
      <c r="L1971" s="76"/>
      <c r="M1971" s="103"/>
      <c r="N1971" s="103"/>
    </row>
    <row r="1972" spans="1:14">
      <c r="A1972" s="102"/>
      <c r="I1972" s="103"/>
      <c r="J1972" s="104"/>
      <c r="K1972" s="76"/>
      <c r="L1972" s="76"/>
      <c r="M1972" s="103"/>
      <c r="N1972" s="103"/>
    </row>
    <row r="1973" spans="1:14">
      <c r="A1973" s="102"/>
      <c r="I1973" s="103"/>
      <c r="J1973" s="104"/>
      <c r="K1973" s="76"/>
      <c r="L1973" s="76"/>
      <c r="M1973" s="103"/>
      <c r="N1973" s="103"/>
    </row>
    <row r="1974" spans="1:14">
      <c r="A1974" s="102"/>
      <c r="I1974" s="103"/>
      <c r="J1974" s="104"/>
      <c r="K1974" s="76"/>
      <c r="L1974" s="76"/>
      <c r="M1974" s="103"/>
      <c r="N1974" s="103"/>
    </row>
    <row r="1975" spans="1:14">
      <c r="A1975" s="102"/>
      <c r="I1975" s="103"/>
      <c r="J1975" s="104"/>
      <c r="K1975" s="76"/>
      <c r="L1975" s="76"/>
      <c r="M1975" s="103"/>
      <c r="N1975" s="103"/>
    </row>
    <row r="1976" spans="1:14">
      <c r="A1976" s="102"/>
      <c r="I1976" s="103"/>
      <c r="J1976" s="104"/>
      <c r="K1976" s="76"/>
      <c r="L1976" s="76"/>
      <c r="M1976" s="103"/>
      <c r="N1976" s="103"/>
    </row>
    <row r="1977" spans="1:14">
      <c r="A1977" s="102"/>
      <c r="I1977" s="103"/>
      <c r="J1977" s="104"/>
      <c r="K1977" s="76"/>
      <c r="L1977" s="76"/>
      <c r="M1977" s="103"/>
      <c r="N1977" s="103"/>
    </row>
    <row r="1978" spans="1:14">
      <c r="A1978" s="102"/>
      <c r="I1978" s="103"/>
      <c r="J1978" s="104"/>
      <c r="K1978" s="76"/>
      <c r="L1978" s="76"/>
      <c r="M1978" s="103"/>
      <c r="N1978" s="103"/>
    </row>
    <row r="1979" spans="1:14">
      <c r="A1979" s="102"/>
      <c r="I1979" s="103"/>
      <c r="J1979" s="104"/>
      <c r="K1979" s="76"/>
      <c r="L1979" s="76"/>
      <c r="M1979" s="103"/>
      <c r="N1979" s="103"/>
    </row>
    <row r="1980" spans="1:14">
      <c r="A1980" s="102"/>
      <c r="I1980" s="103"/>
      <c r="J1980" s="104"/>
      <c r="K1980" s="76"/>
      <c r="L1980" s="76"/>
      <c r="M1980" s="103"/>
      <c r="N1980" s="103"/>
    </row>
    <row r="1981" spans="1:14">
      <c r="A1981" s="102"/>
      <c r="I1981" s="103"/>
      <c r="J1981" s="104"/>
      <c r="K1981" s="76"/>
      <c r="L1981" s="76"/>
      <c r="M1981" s="103"/>
      <c r="N1981" s="103"/>
    </row>
    <row r="1982" spans="1:14">
      <c r="A1982" s="102"/>
      <c r="I1982" s="103"/>
      <c r="J1982" s="104"/>
      <c r="K1982" s="76"/>
      <c r="L1982" s="76"/>
      <c r="M1982" s="103"/>
      <c r="N1982" s="103"/>
    </row>
    <row r="1983" spans="1:14">
      <c r="A1983" s="102"/>
      <c r="I1983" s="103"/>
      <c r="J1983" s="104"/>
      <c r="K1983" s="76"/>
      <c r="L1983" s="76"/>
      <c r="M1983" s="103"/>
      <c r="N1983" s="103"/>
    </row>
    <row r="1984" spans="1:14">
      <c r="A1984" s="102"/>
      <c r="I1984" s="103"/>
      <c r="J1984" s="104"/>
      <c r="K1984" s="76"/>
      <c r="L1984" s="76"/>
      <c r="M1984" s="103"/>
      <c r="N1984" s="103"/>
    </row>
    <row r="1985" spans="1:14">
      <c r="A1985" s="102"/>
      <c r="I1985" s="103"/>
      <c r="J1985" s="104"/>
      <c r="K1985" s="76"/>
      <c r="L1985" s="76"/>
      <c r="M1985" s="103"/>
      <c r="N1985" s="103"/>
    </row>
    <row r="1986" spans="1:14">
      <c r="A1986" s="102"/>
      <c r="I1986" s="103"/>
      <c r="J1986" s="104"/>
      <c r="K1986" s="76"/>
      <c r="L1986" s="76"/>
      <c r="M1986" s="103"/>
      <c r="N1986" s="103"/>
    </row>
    <row r="1987" spans="1:14">
      <c r="A1987" s="102"/>
      <c r="I1987" s="103"/>
      <c r="J1987" s="104"/>
      <c r="K1987" s="76"/>
      <c r="L1987" s="76"/>
      <c r="M1987" s="103"/>
      <c r="N1987" s="103"/>
    </row>
    <row r="1988" spans="1:14">
      <c r="A1988" s="102"/>
      <c r="I1988" s="103"/>
      <c r="J1988" s="104"/>
      <c r="K1988" s="76"/>
      <c r="L1988" s="76"/>
      <c r="M1988" s="103"/>
      <c r="N1988" s="103"/>
    </row>
    <row r="1989" spans="1:14">
      <c r="A1989" s="102"/>
      <c r="I1989" s="103"/>
      <c r="J1989" s="104"/>
      <c r="K1989" s="76"/>
      <c r="L1989" s="76"/>
      <c r="M1989" s="103"/>
      <c r="N1989" s="103"/>
    </row>
    <row r="1990" spans="1:14">
      <c r="A1990" s="102"/>
      <c r="I1990" s="103"/>
      <c r="J1990" s="104"/>
      <c r="K1990" s="76"/>
      <c r="L1990" s="76"/>
      <c r="M1990" s="103"/>
      <c r="N1990" s="103"/>
    </row>
    <row r="1991" spans="1:14">
      <c r="A1991" s="102"/>
      <c r="I1991" s="103"/>
      <c r="J1991" s="104"/>
      <c r="K1991" s="76"/>
      <c r="L1991" s="76"/>
      <c r="M1991" s="103"/>
      <c r="N1991" s="103"/>
    </row>
    <row r="1992" spans="1:14">
      <c r="A1992" s="102"/>
      <c r="I1992" s="103"/>
      <c r="J1992" s="104"/>
      <c r="K1992" s="76"/>
      <c r="L1992" s="76"/>
      <c r="M1992" s="103"/>
      <c r="N1992" s="103"/>
    </row>
    <row r="1993" spans="1:14">
      <c r="A1993" s="102"/>
      <c r="I1993" s="103"/>
      <c r="J1993" s="104"/>
      <c r="K1993" s="76"/>
      <c r="L1993" s="76"/>
      <c r="M1993" s="103"/>
      <c r="N1993" s="103"/>
    </row>
    <row r="1994" spans="1:14">
      <c r="A1994" s="102"/>
      <c r="I1994" s="103"/>
      <c r="J1994" s="104"/>
      <c r="K1994" s="76"/>
      <c r="L1994" s="76"/>
      <c r="M1994" s="103"/>
      <c r="N1994" s="103"/>
    </row>
    <row r="1995" spans="1:14">
      <c r="A1995" s="102"/>
      <c r="I1995" s="103"/>
      <c r="J1995" s="104"/>
      <c r="K1995" s="76"/>
      <c r="L1995" s="76"/>
      <c r="M1995" s="103"/>
      <c r="N1995" s="103"/>
    </row>
    <row r="1996" spans="1:14">
      <c r="A1996" s="102"/>
      <c r="I1996" s="103"/>
      <c r="J1996" s="104"/>
      <c r="K1996" s="76"/>
      <c r="L1996" s="76"/>
      <c r="M1996" s="103"/>
      <c r="N1996" s="103"/>
    </row>
    <row r="1997" spans="1:14">
      <c r="A1997" s="102"/>
      <c r="I1997" s="103"/>
      <c r="J1997" s="104"/>
      <c r="K1997" s="76"/>
      <c r="L1997" s="76"/>
      <c r="M1997" s="103"/>
      <c r="N1997" s="103"/>
    </row>
    <row r="1998" spans="1:14">
      <c r="A1998" s="102"/>
      <c r="I1998" s="103"/>
      <c r="J1998" s="104"/>
      <c r="K1998" s="76"/>
      <c r="L1998" s="76"/>
      <c r="M1998" s="103"/>
      <c r="N1998" s="103"/>
    </row>
    <row r="1999" spans="1:14">
      <c r="A1999" s="102"/>
      <c r="I1999" s="103"/>
      <c r="J1999" s="104"/>
      <c r="K1999" s="76"/>
      <c r="L1999" s="76"/>
      <c r="M1999" s="103"/>
      <c r="N1999" s="103"/>
    </row>
    <row r="2000" spans="1:14">
      <c r="A2000" s="102"/>
      <c r="I2000" s="103"/>
      <c r="J2000" s="104"/>
      <c r="K2000" s="76"/>
      <c r="L2000" s="76"/>
      <c r="M2000" s="103"/>
      <c r="N2000" s="103"/>
    </row>
    <row r="2001" spans="1:14">
      <c r="A2001" s="102"/>
      <c r="I2001" s="103"/>
      <c r="J2001" s="104"/>
      <c r="K2001" s="76"/>
      <c r="L2001" s="76"/>
      <c r="M2001" s="103"/>
      <c r="N2001" s="103"/>
    </row>
    <row r="2002" spans="1:14">
      <c r="A2002" s="102"/>
      <c r="I2002" s="103"/>
      <c r="J2002" s="104"/>
      <c r="K2002" s="76"/>
      <c r="L2002" s="76"/>
      <c r="M2002" s="103"/>
      <c r="N2002" s="103"/>
    </row>
    <row r="2003" spans="1:14">
      <c r="A2003" s="102"/>
      <c r="I2003" s="103"/>
      <c r="J2003" s="104"/>
      <c r="K2003" s="76"/>
      <c r="L2003" s="76"/>
      <c r="M2003" s="103"/>
      <c r="N2003" s="103"/>
    </row>
    <row r="2004" spans="1:14">
      <c r="A2004" s="102"/>
      <c r="I2004" s="103"/>
      <c r="J2004" s="104"/>
      <c r="K2004" s="76"/>
      <c r="L2004" s="76"/>
      <c r="M2004" s="103"/>
      <c r="N2004" s="103"/>
    </row>
    <row r="2005" spans="1:14">
      <c r="A2005" s="102"/>
      <c r="I2005" s="103"/>
      <c r="J2005" s="104"/>
      <c r="K2005" s="76"/>
      <c r="L2005" s="76"/>
      <c r="M2005" s="103"/>
      <c r="N2005" s="103"/>
    </row>
    <row r="2006" spans="1:14">
      <c r="A2006" s="102"/>
      <c r="I2006" s="103"/>
      <c r="J2006" s="104"/>
      <c r="K2006" s="76"/>
      <c r="L2006" s="76"/>
      <c r="M2006" s="103"/>
      <c r="N2006" s="103"/>
    </row>
    <row r="2007" spans="1:14">
      <c r="A2007" s="102"/>
      <c r="I2007" s="103"/>
      <c r="J2007" s="104"/>
      <c r="K2007" s="76"/>
      <c r="L2007" s="76"/>
      <c r="M2007" s="103"/>
      <c r="N2007" s="103"/>
    </row>
    <row r="2008" spans="1:14">
      <c r="A2008" s="102"/>
      <c r="I2008" s="103"/>
      <c r="J2008" s="104"/>
      <c r="K2008" s="76"/>
      <c r="L2008" s="76"/>
      <c r="M2008" s="103"/>
      <c r="N2008" s="103"/>
    </row>
    <row r="2009" spans="1:14">
      <c r="A2009" s="102"/>
      <c r="I2009" s="103"/>
      <c r="J2009" s="104"/>
      <c r="K2009" s="76"/>
      <c r="L2009" s="76"/>
      <c r="M2009" s="103"/>
      <c r="N2009" s="103"/>
    </row>
    <row r="2010" spans="1:14">
      <c r="A2010" s="102"/>
      <c r="I2010" s="103"/>
      <c r="J2010" s="104"/>
      <c r="K2010" s="76"/>
      <c r="L2010" s="76"/>
      <c r="M2010" s="103"/>
      <c r="N2010" s="103"/>
    </row>
    <row r="2011" spans="1:14">
      <c r="A2011" s="102"/>
      <c r="I2011" s="103"/>
      <c r="J2011" s="104"/>
      <c r="K2011" s="76"/>
      <c r="L2011" s="76"/>
      <c r="M2011" s="103"/>
      <c r="N2011" s="103"/>
    </row>
    <row r="2012" spans="1:14">
      <c r="A2012" s="102"/>
      <c r="I2012" s="103"/>
      <c r="J2012" s="104"/>
      <c r="K2012" s="76"/>
      <c r="L2012" s="76"/>
      <c r="M2012" s="103"/>
      <c r="N2012" s="103"/>
    </row>
    <row r="2013" spans="1:14">
      <c r="A2013" s="102"/>
      <c r="I2013" s="103"/>
      <c r="J2013" s="104"/>
      <c r="K2013" s="76"/>
      <c r="L2013" s="76"/>
      <c r="M2013" s="103"/>
      <c r="N2013" s="103"/>
    </row>
    <row r="2014" spans="1:14">
      <c r="A2014" s="102"/>
      <c r="I2014" s="103"/>
      <c r="J2014" s="104"/>
      <c r="K2014" s="76"/>
      <c r="L2014" s="76"/>
      <c r="M2014" s="103"/>
      <c r="N2014" s="103"/>
    </row>
    <row r="2015" spans="1:14">
      <c r="A2015" s="102"/>
      <c r="I2015" s="103"/>
      <c r="J2015" s="104"/>
      <c r="K2015" s="76"/>
      <c r="L2015" s="76"/>
      <c r="M2015" s="103"/>
      <c r="N2015" s="103"/>
    </row>
    <row r="2016" spans="1:14">
      <c r="A2016" s="102"/>
      <c r="I2016" s="103"/>
      <c r="J2016" s="104"/>
      <c r="K2016" s="76"/>
      <c r="L2016" s="76"/>
      <c r="M2016" s="103"/>
      <c r="N2016" s="103"/>
    </row>
    <row r="2017" spans="1:14">
      <c r="A2017" s="102"/>
      <c r="I2017" s="103"/>
      <c r="J2017" s="104"/>
      <c r="K2017" s="76"/>
      <c r="L2017" s="76"/>
      <c r="M2017" s="103"/>
      <c r="N2017" s="103"/>
    </row>
    <row r="2018" spans="1:14">
      <c r="A2018" s="102"/>
      <c r="I2018" s="103"/>
      <c r="J2018" s="104"/>
      <c r="K2018" s="76"/>
      <c r="L2018" s="76"/>
      <c r="M2018" s="103"/>
      <c r="N2018" s="103"/>
    </row>
    <row r="2019" spans="1:14">
      <c r="A2019" s="102"/>
      <c r="I2019" s="103"/>
      <c r="J2019" s="104"/>
      <c r="K2019" s="76"/>
      <c r="L2019" s="76"/>
      <c r="M2019" s="103"/>
      <c r="N2019" s="103"/>
    </row>
    <row r="2020" spans="1:14">
      <c r="A2020" s="102"/>
      <c r="I2020" s="103"/>
      <c r="J2020" s="104"/>
      <c r="K2020" s="76"/>
      <c r="L2020" s="76"/>
      <c r="M2020" s="103"/>
      <c r="N2020" s="103"/>
    </row>
    <row r="2021" spans="1:14">
      <c r="A2021" s="102"/>
      <c r="I2021" s="103"/>
      <c r="J2021" s="104"/>
      <c r="K2021" s="76"/>
      <c r="L2021" s="76"/>
      <c r="M2021" s="103"/>
      <c r="N2021" s="103"/>
    </row>
    <row r="2022" spans="1:14">
      <c r="A2022" s="102"/>
      <c r="I2022" s="103"/>
      <c r="J2022" s="104"/>
      <c r="K2022" s="76"/>
      <c r="L2022" s="76"/>
      <c r="M2022" s="103"/>
      <c r="N2022" s="103"/>
    </row>
    <row r="2023" spans="1:14">
      <c r="A2023" s="102"/>
      <c r="I2023" s="103"/>
      <c r="J2023" s="104"/>
      <c r="K2023" s="76"/>
      <c r="L2023" s="76"/>
      <c r="M2023" s="103"/>
      <c r="N2023" s="103"/>
    </row>
    <row r="2024" spans="1:14">
      <c r="A2024" s="102"/>
      <c r="I2024" s="103"/>
      <c r="J2024" s="104"/>
      <c r="K2024" s="76"/>
      <c r="L2024" s="76"/>
      <c r="M2024" s="103"/>
      <c r="N2024" s="103"/>
    </row>
    <row r="2025" spans="1:14">
      <c r="A2025" s="102"/>
      <c r="I2025" s="103"/>
      <c r="J2025" s="104"/>
      <c r="K2025" s="76"/>
      <c r="L2025" s="76"/>
      <c r="M2025" s="103"/>
      <c r="N2025" s="103"/>
    </row>
    <row r="2026" spans="1:14">
      <c r="A2026" s="102"/>
      <c r="I2026" s="103"/>
      <c r="J2026" s="104"/>
      <c r="K2026" s="76"/>
      <c r="L2026" s="76"/>
      <c r="M2026" s="103"/>
      <c r="N2026" s="103"/>
    </row>
    <row r="2027" spans="1:14">
      <c r="A2027" s="102"/>
      <c r="I2027" s="103"/>
      <c r="J2027" s="104"/>
      <c r="K2027" s="76"/>
      <c r="L2027" s="76"/>
      <c r="M2027" s="103"/>
      <c r="N2027" s="103"/>
    </row>
    <row r="2028" spans="1:14">
      <c r="A2028" s="102"/>
      <c r="I2028" s="103"/>
      <c r="J2028" s="104"/>
      <c r="K2028" s="76"/>
      <c r="L2028" s="76"/>
      <c r="M2028" s="103"/>
      <c r="N2028" s="103"/>
    </row>
    <row r="2029" spans="1:14">
      <c r="A2029" s="102"/>
      <c r="I2029" s="103"/>
      <c r="J2029" s="104"/>
      <c r="K2029" s="76"/>
      <c r="L2029" s="76"/>
      <c r="M2029" s="103"/>
      <c r="N2029" s="103"/>
    </row>
    <row r="2030" spans="1:14">
      <c r="A2030" s="102"/>
      <c r="I2030" s="103"/>
      <c r="J2030" s="104"/>
      <c r="K2030" s="76"/>
      <c r="L2030" s="76"/>
      <c r="M2030" s="103"/>
      <c r="N2030" s="103"/>
    </row>
    <row r="2031" spans="1:14">
      <c r="A2031" s="102"/>
      <c r="I2031" s="103"/>
      <c r="J2031" s="104"/>
      <c r="K2031" s="76"/>
      <c r="L2031" s="76"/>
      <c r="M2031" s="103"/>
      <c r="N2031" s="103"/>
    </row>
    <row r="2032" spans="1:14">
      <c r="A2032" s="102"/>
      <c r="I2032" s="103"/>
      <c r="J2032" s="104"/>
      <c r="K2032" s="76"/>
      <c r="L2032" s="76"/>
      <c r="M2032" s="103"/>
      <c r="N2032" s="103"/>
    </row>
    <row r="2033" spans="1:14">
      <c r="A2033" s="102"/>
      <c r="I2033" s="103"/>
      <c r="J2033" s="104"/>
      <c r="K2033" s="76"/>
      <c r="L2033" s="76"/>
      <c r="M2033" s="103"/>
      <c r="N2033" s="103"/>
    </row>
    <row r="2034" spans="1:14">
      <c r="A2034" s="102"/>
      <c r="I2034" s="103"/>
      <c r="J2034" s="104"/>
      <c r="K2034" s="76"/>
      <c r="L2034" s="76"/>
      <c r="M2034" s="103"/>
      <c r="N2034" s="103"/>
    </row>
    <row r="2035" spans="1:14">
      <c r="A2035" s="102"/>
      <c r="I2035" s="103"/>
      <c r="J2035" s="104"/>
      <c r="K2035" s="76"/>
      <c r="L2035" s="76"/>
      <c r="M2035" s="103"/>
      <c r="N2035" s="103"/>
    </row>
    <row r="2036" spans="1:14">
      <c r="A2036" s="102"/>
      <c r="I2036" s="103"/>
      <c r="J2036" s="104"/>
      <c r="K2036" s="76"/>
      <c r="L2036" s="76"/>
      <c r="M2036" s="103"/>
      <c r="N2036" s="103"/>
    </row>
    <row r="2037" spans="1:14">
      <c r="A2037" s="102"/>
      <c r="I2037" s="103"/>
      <c r="J2037" s="104"/>
      <c r="K2037" s="76"/>
      <c r="L2037" s="76"/>
      <c r="M2037" s="103"/>
      <c r="N2037" s="103"/>
    </row>
    <row r="2038" spans="1:14">
      <c r="A2038" s="102"/>
      <c r="I2038" s="103"/>
      <c r="J2038" s="104"/>
      <c r="K2038" s="76"/>
      <c r="L2038" s="76"/>
      <c r="M2038" s="103"/>
      <c r="N2038" s="103"/>
    </row>
    <row r="2039" spans="1:14">
      <c r="A2039" s="102"/>
      <c r="I2039" s="103"/>
      <c r="J2039" s="104"/>
      <c r="K2039" s="76"/>
      <c r="L2039" s="76"/>
      <c r="M2039" s="103"/>
      <c r="N2039" s="103"/>
    </row>
    <row r="2040" spans="1:14">
      <c r="A2040" s="102"/>
      <c r="I2040" s="103"/>
      <c r="J2040" s="104"/>
      <c r="K2040" s="76"/>
      <c r="L2040" s="76"/>
      <c r="M2040" s="103"/>
      <c r="N2040" s="103"/>
    </row>
    <row r="2041" spans="1:14">
      <c r="A2041" s="102"/>
      <c r="I2041" s="103"/>
      <c r="J2041" s="104"/>
      <c r="K2041" s="76"/>
      <c r="L2041" s="76"/>
      <c r="M2041" s="103"/>
      <c r="N2041" s="103"/>
    </row>
    <row r="2042" spans="1:14">
      <c r="A2042" s="102"/>
      <c r="I2042" s="103"/>
      <c r="J2042" s="104"/>
      <c r="K2042" s="76"/>
      <c r="L2042" s="76"/>
      <c r="M2042" s="103"/>
      <c r="N2042" s="103"/>
    </row>
    <row r="2043" spans="1:14">
      <c r="A2043" s="102"/>
      <c r="I2043" s="103"/>
      <c r="J2043" s="104"/>
      <c r="K2043" s="76"/>
      <c r="L2043" s="76"/>
      <c r="M2043" s="103"/>
      <c r="N2043" s="103"/>
    </row>
    <row r="2044" spans="1:14">
      <c r="A2044" s="102"/>
      <c r="I2044" s="103"/>
      <c r="J2044" s="104"/>
      <c r="K2044" s="76"/>
      <c r="L2044" s="76"/>
      <c r="M2044" s="103"/>
      <c r="N2044" s="103"/>
    </row>
    <row r="2045" spans="1:14">
      <c r="A2045" s="102"/>
      <c r="I2045" s="103"/>
      <c r="J2045" s="104"/>
      <c r="K2045" s="76"/>
      <c r="L2045" s="76"/>
      <c r="M2045" s="103"/>
      <c r="N2045" s="103"/>
    </row>
    <row r="2046" spans="1:14">
      <c r="A2046" s="102"/>
      <c r="I2046" s="103"/>
      <c r="J2046" s="104"/>
      <c r="K2046" s="76"/>
      <c r="L2046" s="76"/>
      <c r="M2046" s="103"/>
      <c r="N2046" s="103"/>
    </row>
    <row r="2047" spans="1:14">
      <c r="A2047" s="102"/>
      <c r="I2047" s="103"/>
      <c r="J2047" s="104"/>
      <c r="K2047" s="76"/>
      <c r="L2047" s="76"/>
      <c r="M2047" s="103"/>
      <c r="N2047" s="103"/>
    </row>
    <row r="2048" spans="1:14">
      <c r="A2048" s="102"/>
      <c r="I2048" s="103"/>
      <c r="J2048" s="104"/>
      <c r="K2048" s="76"/>
      <c r="L2048" s="76"/>
      <c r="M2048" s="103"/>
      <c r="N2048" s="103"/>
    </row>
    <row r="2049" spans="1:14">
      <c r="A2049" s="102"/>
      <c r="I2049" s="103"/>
      <c r="J2049" s="104"/>
      <c r="K2049" s="76"/>
      <c r="L2049" s="76"/>
      <c r="M2049" s="103"/>
      <c r="N2049" s="103"/>
    </row>
    <row r="2050" spans="1:14">
      <c r="A2050" s="102"/>
      <c r="I2050" s="103"/>
      <c r="J2050" s="104"/>
      <c r="K2050" s="76"/>
      <c r="L2050" s="76"/>
      <c r="M2050" s="103"/>
      <c r="N2050" s="103"/>
    </row>
    <row r="2051" spans="1:14">
      <c r="A2051" s="102"/>
      <c r="I2051" s="103"/>
      <c r="J2051" s="104"/>
      <c r="K2051" s="76"/>
      <c r="L2051" s="76"/>
      <c r="M2051" s="103"/>
      <c r="N2051" s="103"/>
    </row>
    <row r="2052" spans="1:14">
      <c r="A2052" s="102"/>
      <c r="I2052" s="103"/>
      <c r="J2052" s="104"/>
      <c r="K2052" s="76"/>
      <c r="L2052" s="76"/>
      <c r="M2052" s="103"/>
      <c r="N2052" s="103"/>
    </row>
    <row r="2053" spans="1:14">
      <c r="A2053" s="102"/>
      <c r="I2053" s="103"/>
      <c r="J2053" s="104"/>
      <c r="K2053" s="76"/>
      <c r="L2053" s="76"/>
      <c r="M2053" s="103"/>
      <c r="N2053" s="103"/>
    </row>
    <row r="2054" spans="1:14">
      <c r="A2054" s="102"/>
      <c r="I2054" s="103"/>
      <c r="J2054" s="104"/>
      <c r="K2054" s="76"/>
      <c r="L2054" s="76"/>
      <c r="M2054" s="103"/>
      <c r="N2054" s="103"/>
    </row>
    <row r="2055" spans="1:14">
      <c r="A2055" s="102"/>
      <c r="I2055" s="103"/>
      <c r="J2055" s="104"/>
      <c r="K2055" s="76"/>
      <c r="L2055" s="76"/>
      <c r="M2055" s="103"/>
      <c r="N2055" s="103"/>
    </row>
    <row r="2056" spans="1:14">
      <c r="A2056" s="102"/>
      <c r="I2056" s="103"/>
      <c r="J2056" s="104"/>
      <c r="K2056" s="76"/>
      <c r="L2056" s="76"/>
      <c r="M2056" s="103"/>
      <c r="N2056" s="103"/>
    </row>
    <row r="2057" spans="1:14">
      <c r="A2057" s="102"/>
      <c r="I2057" s="103"/>
      <c r="J2057" s="104"/>
      <c r="K2057" s="76"/>
      <c r="L2057" s="76"/>
      <c r="M2057" s="103"/>
      <c r="N2057" s="103"/>
    </row>
    <row r="2058" spans="1:14">
      <c r="A2058" s="102"/>
      <c r="I2058" s="103"/>
      <c r="J2058" s="104"/>
      <c r="K2058" s="76"/>
      <c r="L2058" s="76"/>
      <c r="M2058" s="103"/>
      <c r="N2058" s="103"/>
    </row>
    <row r="2059" spans="1:14">
      <c r="A2059" s="102"/>
      <c r="I2059" s="103"/>
      <c r="J2059" s="104"/>
      <c r="K2059" s="76"/>
      <c r="L2059" s="76"/>
      <c r="M2059" s="103"/>
      <c r="N2059" s="103"/>
    </row>
    <row r="2060" spans="1:14">
      <c r="A2060" s="102"/>
      <c r="I2060" s="103"/>
      <c r="J2060" s="104"/>
      <c r="K2060" s="76"/>
      <c r="L2060" s="76"/>
      <c r="M2060" s="103"/>
      <c r="N2060" s="103"/>
    </row>
    <row r="2061" spans="1:14">
      <c r="A2061" s="102"/>
      <c r="I2061" s="103"/>
      <c r="J2061" s="104"/>
      <c r="K2061" s="76"/>
      <c r="L2061" s="76"/>
      <c r="M2061" s="103"/>
      <c r="N2061" s="103"/>
    </row>
    <row r="2062" spans="1:14">
      <c r="A2062" s="102"/>
      <c r="I2062" s="103"/>
      <c r="J2062" s="104"/>
      <c r="K2062" s="76"/>
      <c r="L2062" s="76"/>
      <c r="M2062" s="103"/>
      <c r="N2062" s="103"/>
    </row>
    <row r="2063" spans="1:14">
      <c r="A2063" s="102"/>
      <c r="I2063" s="103"/>
      <c r="J2063" s="104"/>
      <c r="K2063" s="76"/>
      <c r="L2063" s="76"/>
      <c r="M2063" s="103"/>
      <c r="N2063" s="103"/>
    </row>
    <row r="2064" spans="1:14">
      <c r="A2064" s="102"/>
      <c r="I2064" s="103"/>
      <c r="J2064" s="104"/>
      <c r="K2064" s="76"/>
      <c r="L2064" s="76"/>
      <c r="M2064" s="103"/>
      <c r="N2064" s="103"/>
    </row>
    <row r="2065" spans="1:14">
      <c r="A2065" s="102"/>
      <c r="I2065" s="103"/>
      <c r="J2065" s="104"/>
      <c r="K2065" s="76"/>
      <c r="L2065" s="76"/>
      <c r="M2065" s="103"/>
      <c r="N2065" s="103"/>
    </row>
    <row r="2066" spans="1:14">
      <c r="A2066" s="102"/>
      <c r="I2066" s="103"/>
      <c r="J2066" s="104"/>
      <c r="K2066" s="76"/>
      <c r="L2066" s="76"/>
      <c r="M2066" s="103"/>
      <c r="N2066" s="103"/>
    </row>
    <row r="2067" spans="1:14">
      <c r="A2067" s="102"/>
      <c r="I2067" s="103"/>
      <c r="J2067" s="104"/>
      <c r="K2067" s="76"/>
      <c r="L2067" s="76"/>
      <c r="M2067" s="103"/>
      <c r="N2067" s="103"/>
    </row>
    <row r="2068" spans="1:14">
      <c r="A2068" s="102"/>
      <c r="I2068" s="103"/>
      <c r="J2068" s="104"/>
      <c r="K2068" s="76"/>
      <c r="L2068" s="76"/>
      <c r="M2068" s="103"/>
      <c r="N2068" s="103"/>
    </row>
    <row r="2069" spans="1:14">
      <c r="A2069" s="102"/>
      <c r="I2069" s="103"/>
      <c r="J2069" s="104"/>
      <c r="K2069" s="76"/>
      <c r="L2069" s="76"/>
      <c r="M2069" s="103"/>
      <c r="N2069" s="103"/>
    </row>
    <row r="2070" spans="1:14">
      <c r="A2070" s="102"/>
      <c r="I2070" s="103"/>
      <c r="J2070" s="104"/>
      <c r="K2070" s="76"/>
      <c r="L2070" s="76"/>
      <c r="M2070" s="103"/>
      <c r="N2070" s="103"/>
    </row>
    <row r="2071" spans="1:14">
      <c r="A2071" s="102"/>
      <c r="I2071" s="103"/>
      <c r="J2071" s="104"/>
      <c r="K2071" s="76"/>
      <c r="L2071" s="76"/>
      <c r="M2071" s="103"/>
      <c r="N2071" s="103"/>
    </row>
    <row r="2072" spans="1:14">
      <c r="A2072" s="102"/>
      <c r="I2072" s="103"/>
      <c r="J2072" s="104"/>
      <c r="K2072" s="76"/>
      <c r="L2072" s="76"/>
      <c r="M2072" s="103"/>
      <c r="N2072" s="103"/>
    </row>
    <row r="2073" spans="1:14">
      <c r="A2073" s="102"/>
      <c r="I2073" s="103"/>
      <c r="J2073" s="104"/>
      <c r="K2073" s="76"/>
      <c r="L2073" s="76"/>
      <c r="M2073" s="103"/>
      <c r="N2073" s="103"/>
    </row>
    <row r="2074" spans="1:14">
      <c r="A2074" s="102"/>
      <c r="I2074" s="103"/>
      <c r="J2074" s="104"/>
      <c r="K2074" s="76"/>
      <c r="L2074" s="76"/>
      <c r="M2074" s="103"/>
      <c r="N2074" s="103"/>
    </row>
    <row r="2075" spans="1:14">
      <c r="A2075" s="102"/>
      <c r="I2075" s="103"/>
      <c r="J2075" s="104"/>
      <c r="K2075" s="76"/>
      <c r="L2075" s="76"/>
      <c r="M2075" s="103"/>
      <c r="N2075" s="103"/>
    </row>
    <row r="2076" spans="1:14">
      <c r="A2076" s="102"/>
      <c r="I2076" s="103"/>
      <c r="J2076" s="104"/>
      <c r="K2076" s="76"/>
      <c r="L2076" s="76"/>
      <c r="M2076" s="103"/>
      <c r="N2076" s="103"/>
    </row>
    <row r="2077" spans="1:14">
      <c r="A2077" s="102"/>
      <c r="I2077" s="103"/>
      <c r="J2077" s="104"/>
      <c r="K2077" s="76"/>
      <c r="L2077" s="76"/>
      <c r="M2077" s="103"/>
      <c r="N2077" s="103"/>
    </row>
    <row r="2078" spans="1:14">
      <c r="A2078" s="102"/>
      <c r="I2078" s="103"/>
      <c r="J2078" s="104"/>
      <c r="K2078" s="76"/>
      <c r="L2078" s="76"/>
      <c r="M2078" s="103"/>
      <c r="N2078" s="103"/>
    </row>
    <row r="2079" spans="1:14">
      <c r="A2079" s="102"/>
      <c r="I2079" s="103"/>
      <c r="J2079" s="104"/>
      <c r="K2079" s="76"/>
      <c r="L2079" s="76"/>
      <c r="M2079" s="103"/>
      <c r="N2079" s="103"/>
    </row>
    <row r="2080" spans="1:14">
      <c r="A2080" s="102"/>
      <c r="I2080" s="103"/>
      <c r="J2080" s="104"/>
      <c r="K2080" s="76"/>
      <c r="L2080" s="76"/>
      <c r="M2080" s="103"/>
      <c r="N2080" s="103"/>
    </row>
    <row r="2081" spans="1:14">
      <c r="A2081" s="102"/>
      <c r="I2081" s="103"/>
      <c r="J2081" s="104"/>
      <c r="K2081" s="76"/>
      <c r="L2081" s="76"/>
      <c r="M2081" s="103"/>
      <c r="N2081" s="103"/>
    </row>
    <row r="2082" spans="1:14">
      <c r="A2082" s="102"/>
      <c r="I2082" s="103"/>
      <c r="J2082" s="104"/>
      <c r="K2082" s="76"/>
      <c r="L2082" s="76"/>
      <c r="M2082" s="103"/>
      <c r="N2082" s="103"/>
    </row>
    <row r="2083" spans="1:14">
      <c r="A2083" s="102"/>
      <c r="I2083" s="103"/>
      <c r="J2083" s="104"/>
      <c r="K2083" s="76"/>
      <c r="L2083" s="76"/>
      <c r="M2083" s="103"/>
      <c r="N2083" s="103"/>
    </row>
    <row r="2084" spans="1:14">
      <c r="A2084" s="102"/>
      <c r="I2084" s="103"/>
      <c r="J2084" s="104"/>
      <c r="K2084" s="76"/>
      <c r="L2084" s="76"/>
      <c r="M2084" s="103"/>
      <c r="N2084" s="103"/>
    </row>
    <row r="2085" spans="1:14">
      <c r="A2085" s="102"/>
      <c r="I2085" s="103"/>
      <c r="J2085" s="104"/>
      <c r="K2085" s="76"/>
      <c r="L2085" s="76"/>
      <c r="M2085" s="103"/>
      <c r="N2085" s="103"/>
    </row>
    <row r="2086" spans="1:14">
      <c r="A2086" s="102"/>
      <c r="I2086" s="103"/>
      <c r="J2086" s="104"/>
      <c r="K2086" s="76"/>
      <c r="L2086" s="76"/>
      <c r="M2086" s="103"/>
      <c r="N2086" s="103"/>
    </row>
    <row r="2087" spans="1:14">
      <c r="A2087" s="102"/>
      <c r="I2087" s="103"/>
      <c r="J2087" s="104"/>
      <c r="K2087" s="76"/>
      <c r="L2087" s="76"/>
      <c r="M2087" s="103"/>
      <c r="N2087" s="103"/>
    </row>
    <row r="2088" spans="1:14">
      <c r="A2088" s="102"/>
      <c r="I2088" s="103"/>
      <c r="J2088" s="104"/>
      <c r="K2088" s="76"/>
      <c r="L2088" s="76"/>
      <c r="M2088" s="103"/>
      <c r="N2088" s="103"/>
    </row>
    <row r="2089" spans="1:14">
      <c r="A2089" s="102"/>
      <c r="I2089" s="103"/>
      <c r="J2089" s="104"/>
      <c r="K2089" s="76"/>
      <c r="L2089" s="76"/>
      <c r="M2089" s="103"/>
      <c r="N2089" s="103"/>
    </row>
    <row r="2090" spans="1:14">
      <c r="A2090" s="102"/>
      <c r="I2090" s="103"/>
      <c r="J2090" s="104"/>
      <c r="K2090" s="76"/>
      <c r="L2090" s="76"/>
      <c r="M2090" s="103"/>
      <c r="N2090" s="103"/>
    </row>
    <row r="2091" spans="1:14">
      <c r="A2091" s="102"/>
      <c r="I2091" s="103"/>
      <c r="J2091" s="104"/>
      <c r="K2091" s="76"/>
      <c r="L2091" s="76"/>
      <c r="M2091" s="103"/>
      <c r="N2091" s="103"/>
    </row>
    <row r="2092" spans="1:14">
      <c r="A2092" s="102"/>
      <c r="I2092" s="103"/>
      <c r="J2092" s="104"/>
      <c r="K2092" s="76"/>
      <c r="L2092" s="76"/>
      <c r="M2092" s="103"/>
      <c r="N2092" s="103"/>
    </row>
    <row r="2093" spans="1:14">
      <c r="A2093" s="102"/>
      <c r="I2093" s="103"/>
      <c r="J2093" s="104"/>
      <c r="K2093" s="76"/>
      <c r="L2093" s="76"/>
      <c r="M2093" s="103"/>
      <c r="N2093" s="103"/>
    </row>
    <row r="2094" spans="1:14">
      <c r="A2094" s="102"/>
      <c r="I2094" s="103"/>
      <c r="J2094" s="104"/>
      <c r="K2094" s="76"/>
      <c r="L2094" s="76"/>
      <c r="M2094" s="103"/>
      <c r="N2094" s="103"/>
    </row>
    <row r="2095" spans="1:14">
      <c r="A2095" s="102"/>
      <c r="I2095" s="103"/>
      <c r="J2095" s="104"/>
      <c r="K2095" s="76"/>
      <c r="L2095" s="76"/>
      <c r="M2095" s="103"/>
      <c r="N2095" s="103"/>
    </row>
    <row r="2096" spans="1:14">
      <c r="A2096" s="102"/>
      <c r="I2096" s="103"/>
      <c r="J2096" s="104"/>
      <c r="K2096" s="76"/>
      <c r="L2096" s="76"/>
      <c r="M2096" s="103"/>
      <c r="N2096" s="103"/>
    </row>
    <row r="2097" spans="1:14">
      <c r="A2097" s="102"/>
      <c r="I2097" s="103"/>
      <c r="J2097" s="104"/>
      <c r="K2097" s="76"/>
      <c r="L2097" s="76"/>
      <c r="M2097" s="103"/>
      <c r="N2097" s="103"/>
    </row>
    <row r="2098" spans="1:14">
      <c r="A2098" s="102"/>
      <c r="I2098" s="103"/>
      <c r="J2098" s="104"/>
      <c r="K2098" s="76"/>
      <c r="L2098" s="76"/>
      <c r="M2098" s="103"/>
      <c r="N2098" s="103"/>
    </row>
    <row r="2099" spans="1:14">
      <c r="A2099" s="102"/>
      <c r="I2099" s="103"/>
      <c r="J2099" s="104"/>
      <c r="K2099" s="76"/>
      <c r="L2099" s="76"/>
      <c r="M2099" s="103"/>
      <c r="N2099" s="103"/>
    </row>
    <row r="2100" spans="1:14">
      <c r="A2100" s="102"/>
      <c r="I2100" s="103"/>
      <c r="J2100" s="104"/>
      <c r="K2100" s="76"/>
      <c r="L2100" s="76"/>
      <c r="M2100" s="103"/>
      <c r="N2100" s="103"/>
    </row>
    <row r="2101" spans="1:14">
      <c r="A2101" s="102"/>
      <c r="I2101" s="103"/>
      <c r="J2101" s="104"/>
      <c r="K2101" s="76"/>
      <c r="L2101" s="76"/>
      <c r="M2101" s="103"/>
      <c r="N2101" s="103"/>
    </row>
    <row r="2102" spans="1:14">
      <c r="A2102" s="102"/>
      <c r="I2102" s="103"/>
      <c r="J2102" s="104"/>
      <c r="K2102" s="76"/>
      <c r="L2102" s="76"/>
      <c r="M2102" s="103"/>
      <c r="N2102" s="103"/>
    </row>
    <row r="2103" spans="1:14">
      <c r="A2103" s="102"/>
      <c r="I2103" s="103"/>
      <c r="J2103" s="104"/>
      <c r="K2103" s="76"/>
      <c r="L2103" s="76"/>
      <c r="M2103" s="103"/>
      <c r="N2103" s="103"/>
    </row>
    <row r="2104" spans="1:14">
      <c r="A2104" s="102"/>
      <c r="I2104" s="103"/>
      <c r="J2104" s="104"/>
      <c r="K2104" s="76"/>
      <c r="L2104" s="76"/>
      <c r="M2104" s="103"/>
      <c r="N2104" s="103"/>
    </row>
    <row r="2105" spans="1:14">
      <c r="A2105" s="102"/>
      <c r="I2105" s="103"/>
      <c r="J2105" s="104"/>
      <c r="K2105" s="76"/>
      <c r="L2105" s="76"/>
      <c r="M2105" s="103"/>
      <c r="N2105" s="103"/>
    </row>
    <row r="2106" spans="1:14">
      <c r="A2106" s="102"/>
      <c r="I2106" s="103"/>
      <c r="J2106" s="104"/>
      <c r="K2106" s="76"/>
      <c r="L2106" s="76"/>
      <c r="M2106" s="103"/>
      <c r="N2106" s="103"/>
    </row>
    <row r="2107" spans="1:14">
      <c r="A2107" s="102"/>
      <c r="I2107" s="103"/>
      <c r="J2107" s="104"/>
      <c r="K2107" s="76"/>
      <c r="L2107" s="76"/>
      <c r="M2107" s="103"/>
      <c r="N2107" s="103"/>
    </row>
    <row r="2108" spans="1:14">
      <c r="A2108" s="102"/>
      <c r="I2108" s="103"/>
      <c r="J2108" s="104"/>
      <c r="K2108" s="76"/>
      <c r="L2108" s="76"/>
      <c r="M2108" s="103"/>
      <c r="N2108" s="103"/>
    </row>
    <row r="2109" spans="1:14">
      <c r="A2109" s="102"/>
      <c r="I2109" s="103"/>
      <c r="J2109" s="104"/>
      <c r="K2109" s="76"/>
      <c r="L2109" s="76"/>
      <c r="M2109" s="103"/>
      <c r="N2109" s="103"/>
    </row>
    <row r="2110" spans="1:14">
      <c r="A2110" s="102"/>
      <c r="I2110" s="103"/>
      <c r="J2110" s="104"/>
      <c r="K2110" s="76"/>
      <c r="L2110" s="76"/>
      <c r="M2110" s="103"/>
      <c r="N2110" s="103"/>
    </row>
    <row r="2111" spans="1:14">
      <c r="A2111" s="102"/>
      <c r="I2111" s="103"/>
      <c r="J2111" s="104"/>
      <c r="K2111" s="76"/>
      <c r="L2111" s="76"/>
      <c r="M2111" s="103"/>
      <c r="N2111" s="103"/>
    </row>
    <row r="2112" spans="1:14">
      <c r="A2112" s="102"/>
      <c r="I2112" s="103"/>
      <c r="J2112" s="104"/>
      <c r="K2112" s="76"/>
      <c r="L2112" s="76"/>
      <c r="M2112" s="103"/>
      <c r="N2112" s="103"/>
    </row>
    <row r="2113" spans="1:14">
      <c r="A2113" s="102"/>
      <c r="I2113" s="103"/>
      <c r="J2113" s="104"/>
      <c r="K2113" s="76"/>
      <c r="L2113" s="76"/>
      <c r="M2113" s="103"/>
      <c r="N2113" s="103"/>
    </row>
    <row r="2114" spans="1:14">
      <c r="A2114" s="102"/>
      <c r="I2114" s="103"/>
      <c r="J2114" s="104"/>
      <c r="K2114" s="76"/>
      <c r="L2114" s="76"/>
      <c r="M2114" s="103"/>
      <c r="N2114" s="103"/>
    </row>
    <row r="2115" spans="1:14">
      <c r="A2115" s="102"/>
      <c r="I2115" s="103"/>
      <c r="J2115" s="104"/>
      <c r="K2115" s="76"/>
      <c r="L2115" s="76"/>
      <c r="M2115" s="103"/>
      <c r="N2115" s="103"/>
    </row>
    <row r="2116" spans="1:14">
      <c r="A2116" s="102"/>
      <c r="I2116" s="103"/>
      <c r="J2116" s="104"/>
      <c r="K2116" s="76"/>
      <c r="L2116" s="76"/>
      <c r="M2116" s="103"/>
      <c r="N2116" s="103"/>
    </row>
    <row r="2117" spans="1:14">
      <c r="A2117" s="102"/>
      <c r="I2117" s="103"/>
      <c r="J2117" s="104"/>
      <c r="K2117" s="76"/>
      <c r="L2117" s="76"/>
      <c r="M2117" s="103"/>
      <c r="N2117" s="103"/>
    </row>
    <row r="2118" spans="1:14">
      <c r="A2118" s="102"/>
      <c r="I2118" s="103"/>
      <c r="J2118" s="104"/>
      <c r="K2118" s="76"/>
      <c r="L2118" s="76"/>
      <c r="M2118" s="103"/>
      <c r="N2118" s="103"/>
    </row>
    <row r="2119" spans="1:14">
      <c r="A2119" s="102"/>
      <c r="I2119" s="103"/>
      <c r="J2119" s="104"/>
      <c r="K2119" s="76"/>
      <c r="L2119" s="76"/>
      <c r="M2119" s="103"/>
      <c r="N2119" s="103"/>
    </row>
    <row r="2120" spans="1:14">
      <c r="A2120" s="102"/>
      <c r="I2120" s="103"/>
      <c r="J2120" s="104"/>
      <c r="K2120" s="76"/>
      <c r="L2120" s="76"/>
      <c r="M2120" s="103"/>
      <c r="N2120" s="103"/>
    </row>
    <row r="2121" spans="1:14">
      <c r="A2121" s="102"/>
      <c r="I2121" s="103"/>
      <c r="J2121" s="104"/>
      <c r="K2121" s="76"/>
      <c r="L2121" s="76"/>
      <c r="M2121" s="103"/>
      <c r="N2121" s="103"/>
    </row>
    <row r="2122" spans="1:14">
      <c r="A2122" s="102"/>
      <c r="I2122" s="103"/>
      <c r="J2122" s="104"/>
      <c r="K2122" s="76"/>
      <c r="L2122" s="76"/>
      <c r="M2122" s="103"/>
      <c r="N2122" s="103"/>
    </row>
    <row r="2123" spans="1:14">
      <c r="A2123" s="102"/>
      <c r="I2123" s="103"/>
      <c r="J2123" s="104"/>
      <c r="K2123" s="76"/>
      <c r="L2123" s="76"/>
      <c r="M2123" s="103"/>
      <c r="N2123" s="103"/>
    </row>
    <row r="2124" spans="1:14">
      <c r="A2124" s="102"/>
      <c r="I2124" s="103"/>
      <c r="J2124" s="104"/>
      <c r="K2124" s="76"/>
      <c r="L2124" s="76"/>
      <c r="M2124" s="103"/>
      <c r="N2124" s="103"/>
    </row>
    <row r="2125" spans="1:14">
      <c r="A2125" s="102"/>
      <c r="I2125" s="103"/>
      <c r="J2125" s="104"/>
      <c r="K2125" s="76"/>
      <c r="L2125" s="76"/>
      <c r="M2125" s="103"/>
      <c r="N2125" s="103"/>
    </row>
    <row r="2126" spans="1:14">
      <c r="A2126" s="102"/>
      <c r="I2126" s="103"/>
      <c r="J2126" s="104"/>
      <c r="K2126" s="76"/>
      <c r="L2126" s="76"/>
      <c r="M2126" s="103"/>
      <c r="N2126" s="103"/>
    </row>
    <row r="2127" spans="1:14">
      <c r="A2127" s="102"/>
      <c r="I2127" s="103"/>
      <c r="J2127" s="104"/>
      <c r="K2127" s="76"/>
      <c r="L2127" s="76"/>
      <c r="M2127" s="103"/>
      <c r="N2127" s="103"/>
    </row>
    <row r="2128" spans="1:14">
      <c r="A2128" s="102"/>
      <c r="I2128" s="103"/>
      <c r="J2128" s="104"/>
      <c r="K2128" s="76"/>
      <c r="L2128" s="76"/>
      <c r="M2128" s="103"/>
      <c r="N2128" s="103"/>
    </row>
    <row r="2129" spans="1:14">
      <c r="A2129" s="102"/>
      <c r="I2129" s="103"/>
      <c r="J2129" s="104"/>
      <c r="K2129" s="76"/>
      <c r="L2129" s="76"/>
      <c r="M2129" s="103"/>
      <c r="N2129" s="103"/>
    </row>
    <row r="2130" spans="1:14">
      <c r="A2130" s="102"/>
      <c r="I2130" s="103"/>
      <c r="J2130" s="104"/>
      <c r="K2130" s="76"/>
      <c r="L2130" s="76"/>
      <c r="M2130" s="103"/>
      <c r="N2130" s="103"/>
    </row>
    <row r="2131" spans="1:14">
      <c r="A2131" s="102"/>
      <c r="I2131" s="103"/>
      <c r="J2131" s="104"/>
      <c r="K2131" s="76"/>
      <c r="L2131" s="76"/>
      <c r="M2131" s="103"/>
      <c r="N2131" s="103"/>
    </row>
    <row r="2132" spans="1:14">
      <c r="A2132" s="102"/>
      <c r="I2132" s="103"/>
      <c r="J2132" s="104"/>
      <c r="K2132" s="76"/>
      <c r="L2132" s="76"/>
      <c r="M2132" s="103"/>
      <c r="N2132" s="103"/>
    </row>
    <row r="2133" spans="1:14">
      <c r="A2133" s="102"/>
      <c r="I2133" s="103"/>
      <c r="J2133" s="104"/>
      <c r="K2133" s="76"/>
      <c r="L2133" s="76"/>
      <c r="M2133" s="103"/>
      <c r="N2133" s="103"/>
    </row>
    <row r="2134" spans="1:14">
      <c r="A2134" s="102"/>
      <c r="I2134" s="103"/>
      <c r="J2134" s="104"/>
      <c r="K2134" s="76"/>
      <c r="L2134" s="76"/>
      <c r="M2134" s="103"/>
      <c r="N2134" s="103"/>
    </row>
    <row r="2135" spans="1:14">
      <c r="A2135" s="102"/>
      <c r="I2135" s="103"/>
      <c r="J2135" s="104"/>
      <c r="K2135" s="76"/>
      <c r="L2135" s="76"/>
      <c r="M2135" s="103"/>
      <c r="N2135" s="103"/>
    </row>
    <row r="2136" spans="1:14">
      <c r="A2136" s="102"/>
      <c r="I2136" s="103"/>
      <c r="J2136" s="104"/>
      <c r="K2136" s="76"/>
      <c r="L2136" s="76"/>
      <c r="M2136" s="103"/>
      <c r="N2136" s="103"/>
    </row>
    <row r="2137" spans="1:14">
      <c r="A2137" s="102"/>
      <c r="I2137" s="103"/>
      <c r="J2137" s="104"/>
      <c r="K2137" s="76"/>
      <c r="L2137" s="76"/>
      <c r="M2137" s="103"/>
      <c r="N2137" s="103"/>
    </row>
    <row r="2138" spans="1:14">
      <c r="A2138" s="102"/>
      <c r="I2138" s="103"/>
      <c r="J2138" s="104"/>
      <c r="K2138" s="76"/>
      <c r="L2138" s="76"/>
      <c r="M2138" s="103"/>
      <c r="N2138" s="103"/>
    </row>
    <row r="2139" spans="1:14">
      <c r="A2139" s="102"/>
      <c r="I2139" s="103"/>
      <c r="J2139" s="104"/>
      <c r="K2139" s="76"/>
      <c r="L2139" s="76"/>
      <c r="M2139" s="103"/>
      <c r="N2139" s="103"/>
    </row>
    <row r="2140" spans="1:14">
      <c r="A2140" s="102"/>
      <c r="I2140" s="103"/>
      <c r="J2140" s="104"/>
      <c r="K2140" s="76"/>
      <c r="L2140" s="76"/>
      <c r="M2140" s="103"/>
      <c r="N2140" s="103"/>
    </row>
    <row r="2141" spans="1:14">
      <c r="A2141" s="102"/>
      <c r="I2141" s="103"/>
      <c r="J2141" s="104"/>
      <c r="K2141" s="76"/>
      <c r="L2141" s="76"/>
      <c r="M2141" s="103"/>
      <c r="N2141" s="103"/>
    </row>
    <row r="2142" spans="1:14">
      <c r="A2142" s="102"/>
      <c r="I2142" s="103"/>
      <c r="J2142" s="104"/>
      <c r="K2142" s="76"/>
      <c r="L2142" s="76"/>
      <c r="M2142" s="103"/>
      <c r="N2142" s="103"/>
    </row>
    <row r="2143" spans="1:14">
      <c r="A2143" s="102"/>
      <c r="I2143" s="103"/>
      <c r="J2143" s="104"/>
      <c r="K2143" s="76"/>
      <c r="L2143" s="76"/>
      <c r="M2143" s="103"/>
      <c r="N2143" s="103"/>
    </row>
    <row r="2144" spans="1:14">
      <c r="A2144" s="102"/>
      <c r="I2144" s="103"/>
      <c r="J2144" s="104"/>
      <c r="K2144" s="76"/>
      <c r="L2144" s="76"/>
      <c r="M2144" s="103"/>
      <c r="N2144" s="103"/>
    </row>
    <row r="2145" spans="1:14">
      <c r="A2145" s="102"/>
      <c r="I2145" s="103"/>
      <c r="J2145" s="104"/>
      <c r="K2145" s="76"/>
      <c r="L2145" s="76"/>
      <c r="M2145" s="103"/>
      <c r="N2145" s="103"/>
    </row>
    <row r="2146" spans="1:14">
      <c r="A2146" s="102"/>
      <c r="I2146" s="103"/>
      <c r="J2146" s="104"/>
      <c r="K2146" s="76"/>
      <c r="L2146" s="76"/>
      <c r="M2146" s="103"/>
      <c r="N2146" s="103"/>
    </row>
    <row r="2147" spans="1:14">
      <c r="A2147" s="102"/>
      <c r="I2147" s="103"/>
      <c r="J2147" s="104"/>
      <c r="K2147" s="76"/>
      <c r="L2147" s="76"/>
      <c r="M2147" s="103"/>
      <c r="N2147" s="103"/>
    </row>
    <row r="2148" spans="1:14">
      <c r="A2148" s="102"/>
      <c r="I2148" s="103"/>
      <c r="J2148" s="104"/>
      <c r="K2148" s="76"/>
      <c r="L2148" s="76"/>
      <c r="M2148" s="103"/>
      <c r="N2148" s="103"/>
    </row>
    <row r="2149" spans="1:14">
      <c r="A2149" s="102"/>
      <c r="I2149" s="103"/>
      <c r="J2149" s="104"/>
      <c r="K2149" s="76"/>
      <c r="L2149" s="76"/>
      <c r="M2149" s="103"/>
      <c r="N2149" s="103"/>
    </row>
    <row r="2150" spans="1:14">
      <c r="A2150" s="102"/>
      <c r="I2150" s="103"/>
      <c r="J2150" s="104"/>
      <c r="K2150" s="76"/>
      <c r="L2150" s="76"/>
      <c r="M2150" s="103"/>
      <c r="N2150" s="103"/>
    </row>
    <row r="2151" spans="1:14">
      <c r="A2151" s="102"/>
      <c r="I2151" s="103"/>
      <c r="J2151" s="104"/>
      <c r="K2151" s="76"/>
      <c r="L2151" s="76"/>
      <c r="M2151" s="103"/>
      <c r="N2151" s="103"/>
    </row>
    <row r="2152" spans="1:14">
      <c r="A2152" s="102"/>
      <c r="I2152" s="103"/>
      <c r="J2152" s="104"/>
      <c r="K2152" s="76"/>
      <c r="L2152" s="76"/>
      <c r="M2152" s="103"/>
      <c r="N2152" s="103"/>
    </row>
    <row r="2153" spans="1:14">
      <c r="A2153" s="102"/>
      <c r="I2153" s="103"/>
      <c r="J2153" s="104"/>
      <c r="K2153" s="76"/>
      <c r="L2153" s="76"/>
      <c r="M2153" s="103"/>
      <c r="N2153" s="103"/>
    </row>
    <row r="2154" spans="1:14">
      <c r="A2154" s="102"/>
      <c r="I2154" s="103"/>
      <c r="J2154" s="104"/>
      <c r="K2154" s="76"/>
      <c r="L2154" s="76"/>
      <c r="M2154" s="103"/>
      <c r="N2154" s="103"/>
    </row>
    <row r="2155" spans="1:14">
      <c r="A2155" s="102"/>
      <c r="I2155" s="103"/>
      <c r="J2155" s="104"/>
      <c r="K2155" s="76"/>
      <c r="L2155" s="76"/>
      <c r="M2155" s="103"/>
      <c r="N2155" s="103"/>
    </row>
    <row r="2156" spans="1:14">
      <c r="A2156" s="102"/>
      <c r="I2156" s="103"/>
      <c r="J2156" s="104"/>
      <c r="K2156" s="76"/>
      <c r="L2156" s="76"/>
      <c r="M2156" s="103"/>
      <c r="N2156" s="103"/>
    </row>
    <row r="2157" spans="1:14">
      <c r="A2157" s="102"/>
      <c r="I2157" s="103"/>
      <c r="J2157" s="104"/>
      <c r="K2157" s="76"/>
      <c r="L2157" s="76"/>
      <c r="M2157" s="103"/>
      <c r="N2157" s="103"/>
    </row>
    <row r="2158" spans="1:14">
      <c r="A2158" s="102"/>
      <c r="I2158" s="103"/>
      <c r="J2158" s="104"/>
      <c r="K2158" s="76"/>
      <c r="L2158" s="76"/>
      <c r="M2158" s="103"/>
      <c r="N2158" s="103"/>
    </row>
    <row r="2159" spans="1:14">
      <c r="A2159" s="102"/>
      <c r="I2159" s="103"/>
      <c r="J2159" s="104"/>
      <c r="K2159" s="76"/>
      <c r="L2159" s="76"/>
      <c r="M2159" s="103"/>
      <c r="N2159" s="103"/>
    </row>
    <row r="2160" spans="1:14">
      <c r="A2160" s="102"/>
      <c r="I2160" s="103"/>
      <c r="J2160" s="104"/>
      <c r="K2160" s="76"/>
      <c r="L2160" s="76"/>
      <c r="M2160" s="103"/>
      <c r="N2160" s="103"/>
    </row>
    <row r="2161" spans="1:14">
      <c r="A2161" s="102"/>
      <c r="I2161" s="103"/>
      <c r="J2161" s="104"/>
      <c r="K2161" s="76"/>
      <c r="L2161" s="76"/>
      <c r="M2161" s="103"/>
      <c r="N2161" s="103"/>
    </row>
    <row r="2162" spans="1:14">
      <c r="A2162" s="102"/>
      <c r="I2162" s="103"/>
      <c r="J2162" s="104"/>
      <c r="K2162" s="76"/>
      <c r="L2162" s="76"/>
      <c r="M2162" s="103"/>
      <c r="N2162" s="103"/>
    </row>
    <row r="2163" spans="1:14">
      <c r="A2163" s="102"/>
      <c r="I2163" s="103"/>
      <c r="J2163" s="104"/>
      <c r="K2163" s="76"/>
      <c r="L2163" s="76"/>
      <c r="M2163" s="103"/>
      <c r="N2163" s="103"/>
    </row>
    <row r="2164" spans="1:14">
      <c r="A2164" s="102"/>
      <c r="I2164" s="103"/>
      <c r="J2164" s="104"/>
      <c r="K2164" s="76"/>
      <c r="L2164" s="76"/>
      <c r="M2164" s="103"/>
      <c r="N2164" s="103"/>
    </row>
    <row r="2165" spans="1:14">
      <c r="A2165" s="102"/>
      <c r="I2165" s="103"/>
      <c r="J2165" s="104"/>
      <c r="K2165" s="76"/>
      <c r="L2165" s="76"/>
      <c r="M2165" s="103"/>
      <c r="N2165" s="103"/>
    </row>
    <row r="2166" spans="1:14">
      <c r="A2166" s="102"/>
      <c r="I2166" s="103"/>
      <c r="J2166" s="104"/>
      <c r="K2166" s="76"/>
      <c r="L2166" s="76"/>
      <c r="M2166" s="103"/>
      <c r="N2166" s="103"/>
    </row>
    <row r="2167" spans="1:14">
      <c r="A2167" s="102"/>
      <c r="I2167" s="103"/>
      <c r="J2167" s="104"/>
      <c r="K2167" s="76"/>
      <c r="L2167" s="76"/>
      <c r="M2167" s="103"/>
      <c r="N2167" s="103"/>
    </row>
    <row r="2168" spans="1:14">
      <c r="A2168" s="102"/>
      <c r="I2168" s="103"/>
      <c r="J2168" s="104"/>
      <c r="K2168" s="76"/>
      <c r="L2168" s="76"/>
      <c r="M2168" s="103"/>
      <c r="N2168" s="103"/>
    </row>
    <row r="2169" spans="1:14">
      <c r="A2169" s="102"/>
      <c r="I2169" s="103"/>
      <c r="J2169" s="104"/>
      <c r="K2169" s="76"/>
      <c r="L2169" s="76"/>
      <c r="M2169" s="103"/>
      <c r="N2169" s="103"/>
    </row>
    <row r="2170" spans="1:14">
      <c r="A2170" s="102"/>
      <c r="I2170" s="103"/>
      <c r="J2170" s="104"/>
      <c r="K2170" s="76"/>
      <c r="L2170" s="76"/>
      <c r="M2170" s="103"/>
      <c r="N2170" s="103"/>
    </row>
    <row r="2171" spans="1:14">
      <c r="A2171" s="102"/>
      <c r="I2171" s="103"/>
      <c r="J2171" s="104"/>
      <c r="K2171" s="76"/>
      <c r="L2171" s="76"/>
      <c r="M2171" s="103"/>
      <c r="N2171" s="103"/>
    </row>
    <row r="2172" spans="1:14">
      <c r="A2172" s="102"/>
      <c r="I2172" s="103"/>
      <c r="J2172" s="104"/>
      <c r="K2172" s="76"/>
      <c r="L2172" s="76"/>
      <c r="M2172" s="103"/>
      <c r="N2172" s="103"/>
    </row>
    <row r="2173" spans="1:14">
      <c r="A2173" s="102"/>
      <c r="I2173" s="103"/>
      <c r="J2173" s="104"/>
      <c r="K2173" s="76"/>
      <c r="L2173" s="76"/>
      <c r="M2173" s="103"/>
      <c r="N2173" s="103"/>
    </row>
    <row r="2174" spans="1:14">
      <c r="A2174" s="102"/>
      <c r="I2174" s="103"/>
      <c r="J2174" s="104"/>
      <c r="K2174" s="76"/>
      <c r="L2174" s="76"/>
      <c r="M2174" s="103"/>
      <c r="N2174" s="103"/>
    </row>
    <row r="2175" spans="1:14">
      <c r="A2175" s="102"/>
      <c r="I2175" s="103"/>
      <c r="J2175" s="104"/>
      <c r="K2175" s="76"/>
      <c r="L2175" s="76"/>
      <c r="M2175" s="103"/>
      <c r="N2175" s="103"/>
    </row>
    <row r="2176" spans="1:14">
      <c r="A2176" s="102"/>
      <c r="I2176" s="103"/>
      <c r="J2176" s="104"/>
      <c r="K2176" s="76"/>
      <c r="L2176" s="76"/>
      <c r="M2176" s="103"/>
      <c r="N2176" s="103"/>
    </row>
    <row r="2177" spans="1:14">
      <c r="A2177" s="102"/>
      <c r="I2177" s="103"/>
      <c r="J2177" s="104"/>
      <c r="K2177" s="76"/>
      <c r="L2177" s="76"/>
      <c r="M2177" s="103"/>
      <c r="N2177" s="103"/>
    </row>
    <row r="2178" spans="1:14">
      <c r="A2178" s="102"/>
      <c r="I2178" s="103"/>
      <c r="J2178" s="104"/>
      <c r="K2178" s="76"/>
      <c r="L2178" s="76"/>
      <c r="M2178" s="103"/>
      <c r="N2178" s="103"/>
    </row>
    <row r="2179" spans="1:14">
      <c r="A2179" s="102"/>
      <c r="I2179" s="103"/>
      <c r="J2179" s="104"/>
      <c r="K2179" s="76"/>
      <c r="L2179" s="76"/>
      <c r="M2179" s="103"/>
      <c r="N2179" s="103"/>
    </row>
    <row r="2180" spans="1:14">
      <c r="A2180" s="102"/>
      <c r="I2180" s="103"/>
      <c r="J2180" s="104"/>
      <c r="K2180" s="76"/>
      <c r="L2180" s="76"/>
      <c r="M2180" s="103"/>
      <c r="N2180" s="103"/>
    </row>
    <row r="2181" spans="1:14">
      <c r="A2181" s="102"/>
      <c r="I2181" s="103"/>
      <c r="J2181" s="104"/>
      <c r="K2181" s="76"/>
      <c r="L2181" s="76"/>
      <c r="M2181" s="103"/>
      <c r="N2181" s="103"/>
    </row>
    <row r="2182" spans="1:14">
      <c r="A2182" s="102"/>
      <c r="I2182" s="103"/>
      <c r="J2182" s="104"/>
      <c r="K2182" s="76"/>
      <c r="L2182" s="76"/>
      <c r="M2182" s="103"/>
      <c r="N2182" s="103"/>
    </row>
    <row r="2183" spans="1:14">
      <c r="A2183" s="102"/>
      <c r="I2183" s="103"/>
      <c r="J2183" s="104"/>
      <c r="K2183" s="76"/>
      <c r="L2183" s="76"/>
      <c r="M2183" s="103"/>
      <c r="N2183" s="103"/>
    </row>
    <row r="2184" spans="1:14">
      <c r="A2184" s="102"/>
      <c r="I2184" s="103"/>
      <c r="J2184" s="104"/>
      <c r="K2184" s="76"/>
      <c r="L2184" s="76"/>
      <c r="M2184" s="103"/>
      <c r="N2184" s="103"/>
    </row>
    <row r="2185" spans="1:14">
      <c r="A2185" s="102"/>
      <c r="I2185" s="103"/>
      <c r="J2185" s="104"/>
      <c r="K2185" s="76"/>
      <c r="L2185" s="76"/>
      <c r="M2185" s="103"/>
      <c r="N2185" s="103"/>
    </row>
    <row r="2186" spans="1:14">
      <c r="A2186" s="102"/>
      <c r="I2186" s="103"/>
      <c r="J2186" s="104"/>
      <c r="K2186" s="76"/>
      <c r="L2186" s="76"/>
      <c r="M2186" s="103"/>
      <c r="N2186" s="103"/>
    </row>
    <row r="2187" spans="1:14">
      <c r="A2187" s="102"/>
      <c r="I2187" s="103"/>
      <c r="J2187" s="104"/>
      <c r="K2187" s="76"/>
      <c r="L2187" s="76"/>
      <c r="M2187" s="103"/>
      <c r="N2187" s="103"/>
    </row>
    <row r="2188" spans="1:14">
      <c r="A2188" s="102"/>
      <c r="I2188" s="103"/>
      <c r="J2188" s="104"/>
      <c r="K2188" s="76"/>
      <c r="L2188" s="76"/>
      <c r="M2188" s="103"/>
      <c r="N2188" s="103"/>
    </row>
    <row r="2189" spans="1:14">
      <c r="A2189" s="102"/>
      <c r="I2189" s="103"/>
      <c r="J2189" s="104"/>
      <c r="K2189" s="76"/>
      <c r="L2189" s="76"/>
      <c r="M2189" s="103"/>
      <c r="N2189" s="103"/>
    </row>
    <row r="2190" spans="1:14">
      <c r="A2190" s="102"/>
      <c r="I2190" s="103"/>
      <c r="J2190" s="104"/>
      <c r="K2190" s="76"/>
      <c r="L2190" s="76"/>
      <c r="M2190" s="103"/>
      <c r="N2190" s="103"/>
    </row>
    <row r="2191" spans="1:14">
      <c r="A2191" s="102"/>
      <c r="I2191" s="103"/>
      <c r="J2191" s="104"/>
      <c r="K2191" s="76"/>
      <c r="L2191" s="76"/>
      <c r="M2191" s="103"/>
      <c r="N2191" s="103"/>
    </row>
    <row r="2192" spans="1:14">
      <c r="A2192" s="102"/>
      <c r="I2192" s="103"/>
      <c r="J2192" s="104"/>
      <c r="K2192" s="76"/>
      <c r="L2192" s="76"/>
      <c r="M2192" s="103"/>
      <c r="N2192" s="103"/>
    </row>
    <row r="2193" spans="1:14">
      <c r="A2193" s="102"/>
      <c r="I2193" s="103"/>
      <c r="J2193" s="104"/>
      <c r="K2193" s="76"/>
      <c r="L2193" s="76"/>
      <c r="M2193" s="103"/>
      <c r="N2193" s="103"/>
    </row>
    <row r="2194" spans="1:14">
      <c r="A2194" s="102"/>
      <c r="I2194" s="103"/>
      <c r="J2194" s="104"/>
      <c r="K2194" s="76"/>
      <c r="L2194" s="76"/>
      <c r="M2194" s="103"/>
      <c r="N2194" s="103"/>
    </row>
    <row r="2195" spans="1:14">
      <c r="A2195" s="102"/>
      <c r="I2195" s="103"/>
      <c r="J2195" s="104"/>
      <c r="K2195" s="76"/>
      <c r="L2195" s="76"/>
      <c r="M2195" s="103"/>
      <c r="N2195" s="103"/>
    </row>
    <row r="2196" spans="1:14">
      <c r="A2196" s="102"/>
      <c r="I2196" s="103"/>
      <c r="J2196" s="104"/>
      <c r="K2196" s="76"/>
      <c r="L2196" s="76"/>
      <c r="M2196" s="103"/>
      <c r="N2196" s="103"/>
    </row>
    <row r="2197" spans="1:14">
      <c r="A2197" s="102"/>
      <c r="I2197" s="103"/>
      <c r="J2197" s="104"/>
      <c r="K2197" s="76"/>
      <c r="L2197" s="76"/>
      <c r="M2197" s="103"/>
      <c r="N2197" s="103"/>
    </row>
    <row r="2198" spans="1:14">
      <c r="A2198" s="102"/>
      <c r="I2198" s="103"/>
      <c r="J2198" s="104"/>
      <c r="K2198" s="76"/>
      <c r="L2198" s="76"/>
      <c r="M2198" s="103"/>
      <c r="N2198" s="103"/>
    </row>
    <row r="2199" spans="1:14">
      <c r="A2199" s="102"/>
      <c r="I2199" s="103"/>
      <c r="J2199" s="104"/>
      <c r="K2199" s="76"/>
      <c r="L2199" s="76"/>
      <c r="M2199" s="103"/>
      <c r="N2199" s="103"/>
    </row>
    <row r="2200" spans="1:14">
      <c r="A2200" s="102"/>
      <c r="I2200" s="103"/>
      <c r="J2200" s="104"/>
      <c r="K2200" s="76"/>
      <c r="L2200" s="76"/>
      <c r="M2200" s="103"/>
      <c r="N2200" s="103"/>
    </row>
    <row r="2201" spans="1:14">
      <c r="A2201" s="102"/>
      <c r="I2201" s="103"/>
      <c r="J2201" s="104"/>
      <c r="K2201" s="76"/>
      <c r="L2201" s="76"/>
      <c r="M2201" s="103"/>
      <c r="N2201" s="103"/>
    </row>
    <row r="2202" spans="1:14">
      <c r="A2202" s="102"/>
      <c r="I2202" s="103"/>
      <c r="J2202" s="104"/>
      <c r="K2202" s="76"/>
      <c r="L2202" s="76"/>
      <c r="M2202" s="103"/>
      <c r="N2202" s="103"/>
    </row>
    <row r="2203" spans="1:14">
      <c r="A2203" s="102"/>
      <c r="I2203" s="103"/>
      <c r="J2203" s="104"/>
      <c r="K2203" s="76"/>
      <c r="L2203" s="76"/>
      <c r="M2203" s="103"/>
      <c r="N2203" s="103"/>
    </row>
    <row r="2204" spans="1:14">
      <c r="A2204" s="102"/>
      <c r="I2204" s="103"/>
      <c r="J2204" s="104"/>
      <c r="K2204" s="76"/>
      <c r="L2204" s="76"/>
      <c r="M2204" s="103"/>
      <c r="N2204" s="103"/>
    </row>
    <row r="2205" spans="1:14">
      <c r="A2205" s="102"/>
      <c r="I2205" s="103"/>
      <c r="J2205" s="104"/>
      <c r="K2205" s="76"/>
      <c r="L2205" s="76"/>
      <c r="M2205" s="103"/>
      <c r="N2205" s="103"/>
    </row>
    <row r="2206" spans="1:14">
      <c r="A2206" s="102"/>
      <c r="I2206" s="103"/>
      <c r="J2206" s="104"/>
      <c r="K2206" s="76"/>
      <c r="L2206" s="76"/>
      <c r="M2206" s="103"/>
      <c r="N2206" s="103"/>
    </row>
    <row r="2207" spans="1:14">
      <c r="A2207" s="102"/>
      <c r="I2207" s="103"/>
      <c r="J2207" s="104"/>
      <c r="K2207" s="76"/>
      <c r="L2207" s="76"/>
      <c r="M2207" s="103"/>
      <c r="N2207" s="103"/>
    </row>
    <row r="2208" spans="1:14">
      <c r="A2208" s="102"/>
      <c r="I2208" s="103"/>
      <c r="J2208" s="104"/>
      <c r="K2208" s="76"/>
      <c r="L2208" s="76"/>
      <c r="M2208" s="103"/>
      <c r="N2208" s="103"/>
    </row>
    <row r="2209" spans="1:14">
      <c r="A2209" s="102"/>
      <c r="I2209" s="103"/>
      <c r="J2209" s="104"/>
      <c r="K2209" s="76"/>
      <c r="L2209" s="76"/>
      <c r="M2209" s="103"/>
      <c r="N2209" s="103"/>
    </row>
    <row r="2210" spans="1:14">
      <c r="A2210" s="102"/>
      <c r="I2210" s="103"/>
      <c r="J2210" s="104"/>
      <c r="K2210" s="76"/>
      <c r="L2210" s="76"/>
      <c r="M2210" s="103"/>
      <c r="N2210" s="103"/>
    </row>
    <row r="2211" spans="1:14">
      <c r="A2211" s="102"/>
      <c r="I2211" s="103"/>
      <c r="J2211" s="104"/>
      <c r="K2211" s="76"/>
      <c r="L2211" s="76"/>
      <c r="M2211" s="103"/>
      <c r="N2211" s="103"/>
    </row>
    <row r="2212" spans="1:14">
      <c r="A2212" s="102"/>
      <c r="I2212" s="103"/>
      <c r="J2212" s="104"/>
      <c r="K2212" s="76"/>
      <c r="L2212" s="76"/>
      <c r="M2212" s="103"/>
      <c r="N2212" s="103"/>
    </row>
    <row r="2213" spans="1:14">
      <c r="A2213" s="102"/>
      <c r="I2213" s="103"/>
      <c r="J2213" s="104"/>
      <c r="K2213" s="76"/>
      <c r="L2213" s="76"/>
      <c r="M2213" s="103"/>
      <c r="N2213" s="103"/>
    </row>
    <row r="2214" spans="1:14">
      <c r="A2214" s="102"/>
      <c r="I2214" s="103"/>
      <c r="J2214" s="104"/>
      <c r="K2214" s="76"/>
      <c r="L2214" s="76"/>
      <c r="M2214" s="103"/>
      <c r="N2214" s="103"/>
    </row>
    <row r="2215" spans="1:14">
      <c r="A2215" s="102"/>
      <c r="I2215" s="103"/>
      <c r="J2215" s="104"/>
      <c r="K2215" s="76"/>
      <c r="L2215" s="76"/>
      <c r="M2215" s="103"/>
      <c r="N2215" s="103"/>
    </row>
    <row r="2216" spans="1:14">
      <c r="A2216" s="102"/>
      <c r="I2216" s="103"/>
      <c r="J2216" s="104"/>
      <c r="K2216" s="76"/>
      <c r="L2216" s="76"/>
      <c r="M2216" s="103"/>
      <c r="N2216" s="103"/>
    </row>
    <row r="2217" spans="1:14">
      <c r="A2217" s="102"/>
      <c r="I2217" s="103"/>
      <c r="J2217" s="104"/>
      <c r="K2217" s="76"/>
      <c r="L2217" s="76"/>
      <c r="M2217" s="103"/>
      <c r="N2217" s="103"/>
    </row>
    <row r="2218" spans="1:14">
      <c r="A2218" s="102"/>
      <c r="I2218" s="103"/>
      <c r="J2218" s="104"/>
      <c r="K2218" s="76"/>
      <c r="L2218" s="76"/>
      <c r="M2218" s="103"/>
      <c r="N2218" s="103"/>
    </row>
    <row r="2219" spans="1:14">
      <c r="A2219" s="102"/>
      <c r="I2219" s="103"/>
      <c r="J2219" s="104"/>
      <c r="K2219" s="76"/>
      <c r="L2219" s="76"/>
      <c r="M2219" s="103"/>
      <c r="N2219" s="103"/>
    </row>
    <row r="2220" spans="1:14">
      <c r="A2220" s="102"/>
      <c r="I2220" s="103"/>
      <c r="J2220" s="104"/>
      <c r="K2220" s="76"/>
      <c r="L2220" s="76"/>
      <c r="M2220" s="103"/>
      <c r="N2220" s="103"/>
    </row>
    <row r="2221" spans="1:14">
      <c r="A2221" s="102"/>
      <c r="I2221" s="103"/>
      <c r="J2221" s="104"/>
      <c r="K2221" s="76"/>
      <c r="L2221" s="76"/>
      <c r="M2221" s="103"/>
      <c r="N2221" s="103"/>
    </row>
    <row r="2222" spans="1:14">
      <c r="A2222" s="102"/>
      <c r="I2222" s="103"/>
      <c r="J2222" s="104"/>
      <c r="K2222" s="76"/>
      <c r="L2222" s="76"/>
      <c r="M2222" s="103"/>
      <c r="N2222" s="103"/>
    </row>
    <row r="2223" spans="1:14">
      <c r="A2223" s="102"/>
      <c r="I2223" s="103"/>
      <c r="J2223" s="104"/>
      <c r="K2223" s="76"/>
      <c r="L2223" s="76"/>
      <c r="M2223" s="103"/>
      <c r="N2223" s="103"/>
    </row>
    <row r="2224" spans="1:14">
      <c r="A2224" s="102"/>
      <c r="I2224" s="103"/>
      <c r="J2224" s="104"/>
      <c r="K2224" s="76"/>
      <c r="L2224" s="76"/>
      <c r="M2224" s="103"/>
      <c r="N2224" s="103"/>
    </row>
    <row r="2225" spans="1:14">
      <c r="A2225" s="102"/>
      <c r="I2225" s="103"/>
      <c r="J2225" s="104"/>
      <c r="K2225" s="76"/>
      <c r="L2225" s="76"/>
      <c r="M2225" s="103"/>
      <c r="N2225" s="103"/>
    </row>
    <row r="2226" spans="1:14">
      <c r="A2226" s="102"/>
      <c r="I2226" s="103"/>
      <c r="J2226" s="104"/>
      <c r="K2226" s="76"/>
      <c r="L2226" s="76"/>
      <c r="M2226" s="103"/>
      <c r="N2226" s="103"/>
    </row>
    <row r="2227" spans="1:14">
      <c r="A2227" s="102"/>
      <c r="I2227" s="103"/>
      <c r="J2227" s="104"/>
      <c r="K2227" s="76"/>
      <c r="L2227" s="76"/>
      <c r="M2227" s="103"/>
      <c r="N2227" s="103"/>
    </row>
    <row r="2228" spans="1:14">
      <c r="A2228" s="102"/>
      <c r="I2228" s="103"/>
      <c r="J2228" s="104"/>
      <c r="K2228" s="76"/>
      <c r="L2228" s="76"/>
      <c r="M2228" s="103"/>
      <c r="N2228" s="103"/>
    </row>
    <row r="2229" spans="1:14">
      <c r="A2229" s="102"/>
      <c r="I2229" s="103"/>
      <c r="J2229" s="104"/>
      <c r="K2229" s="76"/>
      <c r="L2229" s="76"/>
      <c r="M2229" s="103"/>
      <c r="N2229" s="103"/>
    </row>
    <row r="2230" spans="1:14">
      <c r="A2230" s="102"/>
      <c r="I2230" s="103"/>
      <c r="J2230" s="104"/>
      <c r="K2230" s="76"/>
      <c r="L2230" s="76"/>
      <c r="M2230" s="103"/>
      <c r="N2230" s="103"/>
    </row>
    <row r="2231" spans="1:14">
      <c r="A2231" s="102"/>
      <c r="I2231" s="103"/>
      <c r="J2231" s="104"/>
      <c r="K2231" s="76"/>
      <c r="L2231" s="76"/>
      <c r="M2231" s="103"/>
      <c r="N2231" s="103"/>
    </row>
    <row r="2232" spans="1:14">
      <c r="A2232" s="102"/>
      <c r="I2232" s="103"/>
      <c r="J2232" s="104"/>
      <c r="K2232" s="76"/>
      <c r="L2232" s="76"/>
      <c r="M2232" s="103"/>
      <c r="N2232" s="103"/>
    </row>
    <row r="2233" spans="1:14">
      <c r="A2233" s="102"/>
      <c r="I2233" s="103"/>
      <c r="J2233" s="104"/>
      <c r="K2233" s="76"/>
      <c r="L2233" s="76"/>
      <c r="M2233" s="103"/>
      <c r="N2233" s="103"/>
    </row>
    <row r="2234" spans="1:14">
      <c r="A2234" s="102"/>
      <c r="I2234" s="103"/>
      <c r="J2234" s="104"/>
      <c r="K2234" s="76"/>
      <c r="L2234" s="76"/>
      <c r="M2234" s="103"/>
      <c r="N2234" s="103"/>
    </row>
    <row r="2235" spans="1:14">
      <c r="A2235" s="102"/>
      <c r="I2235" s="103"/>
      <c r="J2235" s="104"/>
      <c r="K2235" s="76"/>
      <c r="L2235" s="76"/>
      <c r="M2235" s="103"/>
      <c r="N2235" s="103"/>
    </row>
    <row r="2236" spans="1:14">
      <c r="A2236" s="102"/>
      <c r="I2236" s="103"/>
      <c r="J2236" s="104"/>
      <c r="K2236" s="76"/>
      <c r="L2236" s="76"/>
      <c r="M2236" s="103"/>
      <c r="N2236" s="103"/>
    </row>
    <row r="2237" spans="1:14">
      <c r="A2237" s="102"/>
      <c r="I2237" s="103"/>
      <c r="J2237" s="104"/>
      <c r="K2237" s="76"/>
      <c r="L2237" s="76"/>
      <c r="M2237" s="103"/>
      <c r="N2237" s="103"/>
    </row>
    <row r="2238" spans="1:14">
      <c r="A2238" s="102"/>
      <c r="I2238" s="103"/>
      <c r="J2238" s="104"/>
      <c r="K2238" s="76"/>
      <c r="L2238" s="76"/>
      <c r="M2238" s="103"/>
      <c r="N2238" s="103"/>
    </row>
    <row r="2239" spans="1:14">
      <c r="A2239" s="102"/>
      <c r="I2239" s="103"/>
      <c r="J2239" s="104"/>
      <c r="K2239" s="76"/>
      <c r="L2239" s="76"/>
      <c r="M2239" s="103"/>
      <c r="N2239" s="103"/>
    </row>
    <row r="2240" spans="1:14">
      <c r="A2240" s="102"/>
      <c r="I2240" s="103"/>
      <c r="J2240" s="104"/>
      <c r="K2240" s="76"/>
      <c r="L2240" s="76"/>
      <c r="M2240" s="103"/>
      <c r="N2240" s="103"/>
    </row>
    <row r="2241" spans="1:14">
      <c r="A2241" s="102"/>
      <c r="I2241" s="103"/>
      <c r="J2241" s="104"/>
      <c r="K2241" s="76"/>
      <c r="L2241" s="76"/>
      <c r="M2241" s="103"/>
      <c r="N2241" s="103"/>
    </row>
    <row r="2242" spans="1:14">
      <c r="A2242" s="102"/>
      <c r="I2242" s="103"/>
      <c r="J2242" s="104"/>
      <c r="K2242" s="76"/>
      <c r="L2242" s="76"/>
      <c r="M2242" s="103"/>
      <c r="N2242" s="103"/>
    </row>
    <row r="2243" spans="1:14">
      <c r="A2243" s="102"/>
      <c r="I2243" s="103"/>
      <c r="J2243" s="104"/>
      <c r="K2243" s="76"/>
      <c r="L2243" s="76"/>
      <c r="M2243" s="103"/>
      <c r="N2243" s="103"/>
    </row>
    <row r="2244" spans="1:14">
      <c r="A2244" s="102"/>
      <c r="I2244" s="103"/>
      <c r="J2244" s="104"/>
      <c r="K2244" s="76"/>
      <c r="L2244" s="76"/>
      <c r="M2244" s="103"/>
      <c r="N2244" s="103"/>
    </row>
    <row r="2245" spans="1:14">
      <c r="A2245" s="102"/>
      <c r="I2245" s="103"/>
      <c r="J2245" s="104"/>
      <c r="K2245" s="76"/>
      <c r="L2245" s="76"/>
      <c r="M2245" s="103"/>
      <c r="N2245" s="103"/>
    </row>
    <row r="2246" spans="1:14">
      <c r="A2246" s="102"/>
      <c r="I2246" s="103"/>
      <c r="J2246" s="104"/>
      <c r="K2246" s="76"/>
      <c r="L2246" s="76"/>
      <c r="M2246" s="103"/>
      <c r="N2246" s="103"/>
    </row>
    <row r="2247" spans="1:14">
      <c r="A2247" s="102"/>
      <c r="I2247" s="103"/>
      <c r="J2247" s="104"/>
      <c r="K2247" s="76"/>
      <c r="L2247" s="76"/>
      <c r="M2247" s="103"/>
      <c r="N2247" s="103"/>
    </row>
    <row r="2248" spans="1:14">
      <c r="A2248" s="102"/>
      <c r="I2248" s="103"/>
      <c r="J2248" s="104"/>
      <c r="K2248" s="76"/>
      <c r="L2248" s="76"/>
      <c r="M2248" s="103"/>
      <c r="N2248" s="103"/>
    </row>
    <row r="2249" spans="1:14">
      <c r="A2249" s="102"/>
      <c r="I2249" s="103"/>
      <c r="J2249" s="104"/>
      <c r="K2249" s="76"/>
      <c r="L2249" s="76"/>
      <c r="M2249" s="103"/>
      <c r="N2249" s="103"/>
    </row>
    <row r="2250" spans="1:14">
      <c r="A2250" s="102"/>
      <c r="I2250" s="103"/>
      <c r="J2250" s="104"/>
      <c r="K2250" s="76"/>
      <c r="L2250" s="76"/>
      <c r="M2250" s="103"/>
      <c r="N2250" s="103"/>
    </row>
    <row r="2251" spans="1:14">
      <c r="A2251" s="102"/>
      <c r="I2251" s="103"/>
      <c r="J2251" s="104"/>
      <c r="K2251" s="76"/>
      <c r="L2251" s="76"/>
      <c r="M2251" s="103"/>
      <c r="N2251" s="103"/>
    </row>
    <row r="2252" spans="1:14">
      <c r="A2252" s="102"/>
      <c r="I2252" s="103"/>
      <c r="J2252" s="104"/>
      <c r="K2252" s="76"/>
      <c r="L2252" s="76"/>
      <c r="M2252" s="103"/>
      <c r="N2252" s="103"/>
    </row>
    <row r="2253" spans="1:14">
      <c r="A2253" s="102"/>
      <c r="I2253" s="103"/>
      <c r="J2253" s="104"/>
      <c r="K2253" s="76"/>
      <c r="L2253" s="76"/>
      <c r="M2253" s="103"/>
      <c r="N2253" s="103"/>
    </row>
    <row r="2254" spans="1:14">
      <c r="A2254" s="102"/>
      <c r="I2254" s="103"/>
      <c r="J2254" s="104"/>
      <c r="K2254" s="76"/>
      <c r="L2254" s="76"/>
      <c r="M2254" s="103"/>
      <c r="N2254" s="103"/>
    </row>
    <row r="2255" spans="1:14">
      <c r="A2255" s="102"/>
      <c r="I2255" s="103"/>
      <c r="J2255" s="104"/>
      <c r="K2255" s="76"/>
      <c r="L2255" s="76"/>
      <c r="M2255" s="103"/>
      <c r="N2255" s="103"/>
    </row>
    <row r="2256" spans="1:14">
      <c r="A2256" s="102"/>
      <c r="I2256" s="103"/>
      <c r="J2256" s="104"/>
      <c r="K2256" s="76"/>
      <c r="L2256" s="76"/>
      <c r="M2256" s="103"/>
      <c r="N2256" s="103"/>
    </row>
    <row r="2257" spans="1:14">
      <c r="A2257" s="102"/>
      <c r="I2257" s="103"/>
      <c r="J2257" s="104"/>
      <c r="K2257" s="76"/>
      <c r="L2257" s="76"/>
      <c r="M2257" s="103"/>
      <c r="N2257" s="103"/>
    </row>
    <row r="2258" spans="1:14">
      <c r="A2258" s="102"/>
      <c r="I2258" s="103"/>
      <c r="J2258" s="104"/>
      <c r="K2258" s="76"/>
      <c r="L2258" s="76"/>
      <c r="M2258" s="103"/>
      <c r="N2258" s="103"/>
    </row>
    <row r="2259" spans="1:14">
      <c r="A2259" s="102"/>
      <c r="I2259" s="103"/>
      <c r="J2259" s="104"/>
      <c r="K2259" s="76"/>
      <c r="L2259" s="76"/>
      <c r="M2259" s="103"/>
      <c r="N2259" s="103"/>
    </row>
    <row r="2260" spans="1:14">
      <c r="A2260" s="102"/>
      <c r="I2260" s="103"/>
      <c r="J2260" s="104"/>
      <c r="K2260" s="76"/>
      <c r="L2260" s="76"/>
      <c r="M2260" s="103"/>
      <c r="N2260" s="103"/>
    </row>
    <row r="2261" spans="1:14">
      <c r="A2261" s="102"/>
      <c r="I2261" s="103"/>
      <c r="J2261" s="104"/>
      <c r="K2261" s="76"/>
      <c r="L2261" s="76"/>
      <c r="M2261" s="103"/>
      <c r="N2261" s="103"/>
    </row>
    <row r="2262" spans="1:14">
      <c r="A2262" s="102"/>
      <c r="I2262" s="103"/>
      <c r="J2262" s="104"/>
      <c r="K2262" s="76"/>
      <c r="L2262" s="76"/>
      <c r="M2262" s="103"/>
      <c r="N2262" s="103"/>
    </row>
    <row r="2263" spans="1:14">
      <c r="A2263" s="102"/>
      <c r="I2263" s="103"/>
      <c r="J2263" s="104"/>
      <c r="K2263" s="76"/>
      <c r="L2263" s="76"/>
      <c r="M2263" s="103"/>
      <c r="N2263" s="103"/>
    </row>
    <row r="2264" spans="1:14">
      <c r="A2264" s="102"/>
      <c r="I2264" s="103"/>
      <c r="J2264" s="104"/>
      <c r="K2264" s="76"/>
      <c r="L2264" s="76"/>
      <c r="M2264" s="103"/>
      <c r="N2264" s="103"/>
    </row>
    <row r="2265" spans="1:14">
      <c r="A2265" s="102"/>
      <c r="I2265" s="103"/>
      <c r="J2265" s="104"/>
      <c r="K2265" s="76"/>
      <c r="L2265" s="76"/>
      <c r="M2265" s="103"/>
      <c r="N2265" s="103"/>
    </row>
    <row r="2266" spans="1:14">
      <c r="A2266" s="102"/>
      <c r="I2266" s="103"/>
      <c r="J2266" s="104"/>
      <c r="K2266" s="76"/>
      <c r="L2266" s="76"/>
      <c r="M2266" s="103"/>
      <c r="N2266" s="103"/>
    </row>
    <row r="2267" spans="1:14">
      <c r="A2267" s="102"/>
      <c r="I2267" s="103"/>
      <c r="J2267" s="104"/>
      <c r="K2267" s="76"/>
      <c r="L2267" s="76"/>
      <c r="M2267" s="103"/>
      <c r="N2267" s="103"/>
    </row>
    <row r="2268" spans="1:14">
      <c r="A2268" s="102"/>
      <c r="I2268" s="103"/>
      <c r="J2268" s="104"/>
      <c r="K2268" s="76"/>
      <c r="L2268" s="76"/>
      <c r="M2268" s="103"/>
      <c r="N2268" s="103"/>
    </row>
    <row r="2269" spans="1:14">
      <c r="A2269" s="102"/>
      <c r="I2269" s="103"/>
      <c r="J2269" s="104"/>
      <c r="K2269" s="76"/>
      <c r="L2269" s="76"/>
      <c r="M2269" s="103"/>
      <c r="N2269" s="103"/>
    </row>
    <row r="2270" spans="1:14">
      <c r="A2270" s="102"/>
      <c r="I2270" s="103"/>
      <c r="J2270" s="104"/>
      <c r="K2270" s="76"/>
      <c r="L2270" s="76"/>
      <c r="M2270" s="103"/>
      <c r="N2270" s="103"/>
    </row>
    <row r="2271" spans="1:14">
      <c r="A2271" s="102"/>
      <c r="I2271" s="103"/>
      <c r="J2271" s="104"/>
      <c r="K2271" s="76"/>
      <c r="L2271" s="76"/>
      <c r="M2271" s="103"/>
      <c r="N2271" s="103"/>
    </row>
    <row r="2272" spans="1:14">
      <c r="A2272" s="102"/>
      <c r="I2272" s="103"/>
      <c r="J2272" s="104"/>
      <c r="K2272" s="76"/>
      <c r="L2272" s="76"/>
      <c r="M2272" s="103"/>
      <c r="N2272" s="103"/>
    </row>
    <row r="2273" spans="1:14">
      <c r="A2273" s="102"/>
      <c r="I2273" s="103"/>
      <c r="J2273" s="104"/>
      <c r="K2273" s="76"/>
      <c r="L2273" s="76"/>
      <c r="M2273" s="103"/>
      <c r="N2273" s="103"/>
    </row>
    <row r="2274" spans="1:14">
      <c r="A2274" s="102"/>
      <c r="I2274" s="103"/>
      <c r="J2274" s="104"/>
      <c r="K2274" s="76"/>
      <c r="L2274" s="76"/>
      <c r="M2274" s="103"/>
      <c r="N2274" s="103"/>
    </row>
    <row r="2275" spans="1:14">
      <c r="A2275" s="102"/>
      <c r="I2275" s="103"/>
      <c r="J2275" s="104"/>
      <c r="K2275" s="76"/>
      <c r="L2275" s="76"/>
      <c r="M2275" s="103"/>
      <c r="N2275" s="103"/>
    </row>
    <row r="2276" spans="1:14">
      <c r="A2276" s="102"/>
      <c r="I2276" s="103"/>
      <c r="J2276" s="104"/>
      <c r="K2276" s="76"/>
      <c r="L2276" s="76"/>
      <c r="M2276" s="103"/>
      <c r="N2276" s="103"/>
    </row>
    <row r="2277" spans="1:14">
      <c r="A2277" s="102"/>
      <c r="I2277" s="103"/>
      <c r="J2277" s="104"/>
      <c r="K2277" s="76"/>
      <c r="L2277" s="76"/>
      <c r="M2277" s="103"/>
      <c r="N2277" s="103"/>
    </row>
    <row r="2278" spans="1:14">
      <c r="A2278" s="102"/>
      <c r="I2278" s="103"/>
      <c r="J2278" s="104"/>
      <c r="K2278" s="76"/>
      <c r="L2278" s="76"/>
      <c r="M2278" s="103"/>
      <c r="N2278" s="103"/>
    </row>
    <row r="2279" spans="1:14">
      <c r="A2279" s="102"/>
      <c r="I2279" s="103"/>
      <c r="J2279" s="104"/>
      <c r="K2279" s="76"/>
      <c r="L2279" s="76"/>
      <c r="M2279" s="103"/>
      <c r="N2279" s="103"/>
    </row>
    <row r="2280" spans="1:14">
      <c r="A2280" s="102"/>
      <c r="I2280" s="103"/>
      <c r="J2280" s="104"/>
      <c r="K2280" s="76"/>
      <c r="L2280" s="76"/>
      <c r="M2280" s="103"/>
      <c r="N2280" s="103"/>
    </row>
    <row r="2281" spans="1:14">
      <c r="A2281" s="102"/>
      <c r="I2281" s="103"/>
      <c r="J2281" s="104"/>
      <c r="K2281" s="76"/>
      <c r="L2281" s="76"/>
      <c r="M2281" s="103"/>
      <c r="N2281" s="103"/>
    </row>
    <row r="2282" spans="1:14">
      <c r="A2282" s="102"/>
      <c r="I2282" s="103"/>
      <c r="J2282" s="104"/>
      <c r="K2282" s="76"/>
      <c r="L2282" s="76"/>
      <c r="M2282" s="103"/>
      <c r="N2282" s="103"/>
    </row>
    <row r="2283" spans="1:14">
      <c r="A2283" s="102"/>
      <c r="I2283" s="103"/>
      <c r="J2283" s="104"/>
      <c r="K2283" s="76"/>
      <c r="L2283" s="76"/>
      <c r="M2283" s="103"/>
      <c r="N2283" s="103"/>
    </row>
    <row r="2284" spans="1:14">
      <c r="A2284" s="102"/>
      <c r="I2284" s="103"/>
      <c r="J2284" s="104"/>
      <c r="K2284" s="76"/>
      <c r="L2284" s="76"/>
      <c r="M2284" s="103"/>
      <c r="N2284" s="103"/>
    </row>
    <row r="2285" spans="1:14">
      <c r="A2285" s="102"/>
      <c r="I2285" s="103"/>
      <c r="J2285" s="104"/>
      <c r="K2285" s="76"/>
      <c r="L2285" s="76"/>
      <c r="M2285" s="103"/>
      <c r="N2285" s="103"/>
    </row>
    <row r="2286" spans="1:14">
      <c r="A2286" s="102"/>
      <c r="I2286" s="103"/>
      <c r="J2286" s="104"/>
      <c r="K2286" s="76"/>
      <c r="L2286" s="76"/>
      <c r="M2286" s="103"/>
      <c r="N2286" s="103"/>
    </row>
    <row r="2287" spans="1:14">
      <c r="A2287" s="102"/>
      <c r="I2287" s="103"/>
      <c r="J2287" s="104"/>
      <c r="K2287" s="76"/>
      <c r="L2287" s="76"/>
      <c r="M2287" s="103"/>
      <c r="N2287" s="103"/>
    </row>
    <row r="2288" spans="1:14">
      <c r="A2288" s="102"/>
      <c r="I2288" s="103"/>
      <c r="J2288" s="104"/>
      <c r="K2288" s="76"/>
      <c r="L2288" s="76"/>
      <c r="M2288" s="103"/>
      <c r="N2288" s="103"/>
    </row>
    <row r="2289" spans="1:14">
      <c r="A2289" s="102"/>
      <c r="I2289" s="103"/>
      <c r="J2289" s="104"/>
      <c r="K2289" s="76"/>
      <c r="L2289" s="76"/>
      <c r="M2289" s="103"/>
      <c r="N2289" s="103"/>
    </row>
    <row r="2290" spans="1:14">
      <c r="A2290" s="102"/>
      <c r="I2290" s="103"/>
      <c r="J2290" s="104"/>
      <c r="K2290" s="76"/>
      <c r="L2290" s="76"/>
      <c r="M2290" s="103"/>
      <c r="N2290" s="103"/>
    </row>
    <row r="2291" spans="1:14">
      <c r="A2291" s="102"/>
      <c r="I2291" s="103"/>
      <c r="J2291" s="104"/>
      <c r="K2291" s="76"/>
      <c r="L2291" s="76"/>
      <c r="M2291" s="103"/>
      <c r="N2291" s="103"/>
    </row>
    <row r="2292" spans="1:14">
      <c r="A2292" s="102"/>
      <c r="I2292" s="103"/>
      <c r="J2292" s="104"/>
      <c r="K2292" s="76"/>
      <c r="L2292" s="76"/>
      <c r="M2292" s="103"/>
      <c r="N2292" s="103"/>
    </row>
    <row r="2293" spans="1:14">
      <c r="A2293" s="102"/>
      <c r="I2293" s="103"/>
      <c r="J2293" s="104"/>
      <c r="K2293" s="76"/>
      <c r="L2293" s="76"/>
      <c r="M2293" s="103"/>
      <c r="N2293" s="103"/>
    </row>
    <row r="2294" spans="1:14">
      <c r="A2294" s="102"/>
      <c r="I2294" s="103"/>
      <c r="J2294" s="104"/>
      <c r="K2294" s="76"/>
      <c r="L2294" s="76"/>
      <c r="M2294" s="103"/>
      <c r="N2294" s="103"/>
    </row>
    <row r="2295" spans="1:14">
      <c r="A2295" s="102"/>
      <c r="I2295" s="103"/>
      <c r="J2295" s="104"/>
      <c r="K2295" s="76"/>
      <c r="L2295" s="76"/>
      <c r="M2295" s="103"/>
      <c r="N2295" s="103"/>
    </row>
    <row r="2296" spans="1:14">
      <c r="A2296" s="102"/>
      <c r="I2296" s="103"/>
      <c r="J2296" s="104"/>
      <c r="K2296" s="76"/>
      <c r="L2296" s="76"/>
      <c r="M2296" s="103"/>
      <c r="N2296" s="103"/>
    </row>
    <row r="2297" spans="1:14">
      <c r="A2297" s="102"/>
      <c r="I2297" s="103"/>
      <c r="J2297" s="104"/>
      <c r="K2297" s="76"/>
      <c r="L2297" s="76"/>
      <c r="M2297" s="103"/>
      <c r="N2297" s="103"/>
    </row>
    <row r="2298" spans="1:14">
      <c r="A2298" s="102"/>
      <c r="I2298" s="103"/>
      <c r="J2298" s="104"/>
      <c r="K2298" s="76"/>
      <c r="L2298" s="76"/>
      <c r="M2298" s="103"/>
      <c r="N2298" s="103"/>
    </row>
    <row r="2299" spans="1:14">
      <c r="A2299" s="102"/>
      <c r="I2299" s="103"/>
      <c r="J2299" s="104"/>
      <c r="K2299" s="76"/>
      <c r="L2299" s="76"/>
      <c r="M2299" s="103"/>
      <c r="N2299" s="103"/>
    </row>
    <row r="2300" spans="1:14">
      <c r="A2300" s="102"/>
      <c r="I2300" s="103"/>
      <c r="J2300" s="104"/>
      <c r="K2300" s="76"/>
      <c r="L2300" s="76"/>
      <c r="M2300" s="103"/>
      <c r="N2300" s="103"/>
    </row>
    <row r="2301" spans="1:14">
      <c r="A2301" s="102"/>
      <c r="I2301" s="103"/>
      <c r="J2301" s="104"/>
      <c r="K2301" s="76"/>
      <c r="L2301" s="76"/>
      <c r="M2301" s="103"/>
      <c r="N2301" s="103"/>
    </row>
    <row r="2302" spans="1:14">
      <c r="A2302" s="102"/>
      <c r="I2302" s="103"/>
      <c r="J2302" s="104"/>
      <c r="K2302" s="76"/>
      <c r="L2302" s="76"/>
      <c r="M2302" s="103"/>
      <c r="N2302" s="103"/>
    </row>
    <row r="2303" spans="1:14">
      <c r="A2303" s="102"/>
      <c r="I2303" s="103"/>
      <c r="J2303" s="104"/>
      <c r="K2303" s="76"/>
      <c r="L2303" s="76"/>
      <c r="M2303" s="103"/>
      <c r="N2303" s="103"/>
    </row>
    <row r="2304" spans="1:14">
      <c r="A2304" s="102"/>
      <c r="I2304" s="103"/>
      <c r="J2304" s="104"/>
      <c r="K2304" s="76"/>
      <c r="L2304" s="76"/>
      <c r="M2304" s="103"/>
      <c r="N2304" s="103"/>
    </row>
    <row r="2305" spans="1:14">
      <c r="A2305" s="102"/>
      <c r="I2305" s="103"/>
      <c r="J2305" s="104"/>
      <c r="K2305" s="76"/>
      <c r="L2305" s="76"/>
      <c r="M2305" s="103"/>
      <c r="N2305" s="103"/>
    </row>
    <row r="2306" spans="1:14">
      <c r="A2306" s="102"/>
      <c r="I2306" s="103"/>
      <c r="J2306" s="104"/>
      <c r="K2306" s="76"/>
      <c r="L2306" s="76"/>
      <c r="M2306" s="103"/>
      <c r="N2306" s="103"/>
    </row>
    <row r="2307" spans="1:14">
      <c r="A2307" s="102"/>
      <c r="I2307" s="103"/>
      <c r="J2307" s="104"/>
      <c r="K2307" s="76"/>
      <c r="L2307" s="76"/>
      <c r="M2307" s="103"/>
      <c r="N2307" s="103"/>
    </row>
    <row r="2308" spans="1:14">
      <c r="A2308" s="102"/>
      <c r="I2308" s="103"/>
      <c r="J2308" s="104"/>
      <c r="K2308" s="76"/>
      <c r="L2308" s="76"/>
      <c r="M2308" s="103"/>
      <c r="N2308" s="103"/>
    </row>
    <row r="2309" spans="1:14">
      <c r="A2309" s="102"/>
      <c r="I2309" s="103"/>
      <c r="J2309" s="104"/>
      <c r="K2309" s="76"/>
      <c r="L2309" s="76"/>
      <c r="M2309" s="103"/>
      <c r="N2309" s="103"/>
    </row>
    <row r="2310" spans="1:14">
      <c r="A2310" s="102"/>
      <c r="I2310" s="103"/>
      <c r="J2310" s="104"/>
      <c r="K2310" s="76"/>
      <c r="L2310" s="76"/>
      <c r="M2310" s="103"/>
      <c r="N2310" s="103"/>
    </row>
    <row r="2311" spans="1:14">
      <c r="A2311" s="102"/>
      <c r="I2311" s="103"/>
      <c r="J2311" s="104"/>
      <c r="K2311" s="76"/>
      <c r="L2311" s="76"/>
      <c r="M2311" s="103"/>
      <c r="N2311" s="103"/>
    </row>
    <row r="2312" spans="1:14">
      <c r="A2312" s="102"/>
      <c r="I2312" s="103"/>
      <c r="J2312" s="104"/>
      <c r="K2312" s="76"/>
      <c r="L2312" s="76"/>
      <c r="M2312" s="103"/>
      <c r="N2312" s="103"/>
    </row>
    <row r="2313" spans="1:14">
      <c r="A2313" s="102"/>
      <c r="I2313" s="103"/>
      <c r="J2313" s="104"/>
      <c r="K2313" s="76"/>
      <c r="L2313" s="76"/>
      <c r="M2313" s="103"/>
      <c r="N2313" s="103"/>
    </row>
    <row r="2314" spans="1:14">
      <c r="A2314" s="102"/>
      <c r="I2314" s="103"/>
      <c r="J2314" s="104"/>
      <c r="K2314" s="76"/>
      <c r="L2314" s="76"/>
      <c r="M2314" s="103"/>
      <c r="N2314" s="103"/>
    </row>
    <row r="2315" spans="1:14">
      <c r="A2315" s="102"/>
      <c r="I2315" s="103"/>
      <c r="J2315" s="104"/>
      <c r="K2315" s="76"/>
      <c r="L2315" s="76"/>
      <c r="M2315" s="103"/>
      <c r="N2315" s="103"/>
    </row>
    <row r="2316" spans="1:14">
      <c r="A2316" s="102"/>
      <c r="I2316" s="103"/>
      <c r="J2316" s="104"/>
      <c r="K2316" s="76"/>
      <c r="L2316" s="76"/>
      <c r="M2316" s="103"/>
      <c r="N2316" s="103"/>
    </row>
    <row r="2317" spans="1:14">
      <c r="A2317" s="102"/>
      <c r="I2317" s="103"/>
      <c r="J2317" s="104"/>
      <c r="K2317" s="76"/>
      <c r="L2317" s="76"/>
      <c r="M2317" s="103"/>
      <c r="N2317" s="103"/>
    </row>
    <row r="2318" spans="1:14">
      <c r="A2318" s="102"/>
      <c r="I2318" s="103"/>
      <c r="J2318" s="104"/>
      <c r="K2318" s="76"/>
      <c r="L2318" s="76"/>
      <c r="M2318" s="103"/>
      <c r="N2318" s="103"/>
    </row>
    <row r="2319" spans="1:14">
      <c r="A2319" s="102"/>
      <c r="I2319" s="103"/>
      <c r="J2319" s="104"/>
      <c r="K2319" s="76"/>
      <c r="L2319" s="76"/>
      <c r="M2319" s="103"/>
      <c r="N2319" s="103"/>
    </row>
    <row r="2320" spans="1:14">
      <c r="A2320" s="102"/>
      <c r="I2320" s="103"/>
      <c r="J2320" s="104"/>
      <c r="K2320" s="76"/>
      <c r="L2320" s="76"/>
      <c r="M2320" s="103"/>
      <c r="N2320" s="103"/>
    </row>
    <row r="2321" spans="1:14">
      <c r="A2321" s="102"/>
      <c r="I2321" s="103"/>
      <c r="J2321" s="104"/>
      <c r="K2321" s="76"/>
      <c r="L2321" s="76"/>
      <c r="M2321" s="103"/>
      <c r="N2321" s="103"/>
    </row>
    <row r="2322" spans="1:14">
      <c r="A2322" s="102"/>
      <c r="I2322" s="103"/>
      <c r="J2322" s="104"/>
      <c r="K2322" s="76"/>
      <c r="L2322" s="76"/>
      <c r="M2322" s="103"/>
      <c r="N2322" s="103"/>
    </row>
    <row r="2323" spans="1:14">
      <c r="A2323" s="102"/>
      <c r="I2323" s="103"/>
      <c r="J2323" s="104"/>
      <c r="K2323" s="76"/>
      <c r="L2323" s="76"/>
      <c r="M2323" s="103"/>
      <c r="N2323" s="103"/>
    </row>
    <row r="2324" spans="1:14">
      <c r="A2324" s="102"/>
      <c r="I2324" s="103"/>
      <c r="J2324" s="104"/>
      <c r="K2324" s="76"/>
      <c r="L2324" s="76"/>
      <c r="M2324" s="103"/>
      <c r="N2324" s="103"/>
    </row>
    <row r="2325" spans="1:14">
      <c r="A2325" s="102"/>
      <c r="I2325" s="103"/>
      <c r="J2325" s="104"/>
      <c r="K2325" s="76"/>
      <c r="L2325" s="76"/>
      <c r="M2325" s="103"/>
      <c r="N2325" s="103"/>
    </row>
    <row r="2326" spans="1:14">
      <c r="A2326" s="102"/>
      <c r="I2326" s="103"/>
      <c r="J2326" s="104"/>
      <c r="K2326" s="76"/>
      <c r="L2326" s="76"/>
      <c r="M2326" s="103"/>
      <c r="N2326" s="103"/>
    </row>
    <row r="2327" spans="1:14">
      <c r="A2327" s="102"/>
      <c r="I2327" s="103"/>
      <c r="J2327" s="104"/>
      <c r="K2327" s="76"/>
      <c r="L2327" s="76"/>
      <c r="M2327" s="103"/>
      <c r="N2327" s="103"/>
    </row>
    <row r="2328" spans="1:14">
      <c r="A2328" s="102"/>
      <c r="I2328" s="103"/>
      <c r="J2328" s="104"/>
      <c r="K2328" s="76"/>
      <c r="L2328" s="76"/>
      <c r="M2328" s="103"/>
      <c r="N2328" s="103"/>
    </row>
    <row r="2329" spans="1:14">
      <c r="A2329" s="102"/>
      <c r="I2329" s="103"/>
      <c r="J2329" s="104"/>
      <c r="K2329" s="76"/>
      <c r="L2329" s="76"/>
      <c r="M2329" s="103"/>
      <c r="N2329" s="103"/>
    </row>
    <row r="2330" spans="1:14">
      <c r="A2330" s="102"/>
      <c r="I2330" s="103"/>
      <c r="J2330" s="104"/>
      <c r="K2330" s="76"/>
      <c r="L2330" s="76"/>
      <c r="M2330" s="103"/>
      <c r="N2330" s="103"/>
    </row>
    <row r="2331" spans="1:14">
      <c r="A2331" s="102"/>
      <c r="I2331" s="103"/>
      <c r="J2331" s="104"/>
      <c r="K2331" s="76"/>
      <c r="L2331" s="76"/>
      <c r="M2331" s="103"/>
      <c r="N2331" s="103"/>
    </row>
    <row r="2332" spans="1:14">
      <c r="A2332" s="102"/>
      <c r="I2332" s="103"/>
      <c r="J2332" s="104"/>
      <c r="K2332" s="76"/>
      <c r="L2332" s="76"/>
      <c r="M2332" s="103"/>
      <c r="N2332" s="103"/>
    </row>
    <row r="2333" spans="1:14">
      <c r="A2333" s="102"/>
      <c r="I2333" s="103"/>
      <c r="J2333" s="104"/>
      <c r="K2333" s="76"/>
      <c r="L2333" s="76"/>
      <c r="M2333" s="103"/>
      <c r="N2333" s="103"/>
    </row>
    <row r="2334" spans="1:14">
      <c r="A2334" s="102"/>
      <c r="I2334" s="103"/>
      <c r="J2334" s="104"/>
      <c r="K2334" s="76"/>
      <c r="L2334" s="76"/>
      <c r="M2334" s="103"/>
      <c r="N2334" s="103"/>
    </row>
    <row r="2335" spans="1:14">
      <c r="A2335" s="102"/>
      <c r="I2335" s="103"/>
      <c r="J2335" s="104"/>
      <c r="K2335" s="76"/>
      <c r="L2335" s="76"/>
      <c r="M2335" s="103"/>
      <c r="N2335" s="103"/>
    </row>
    <row r="2336" spans="1:14">
      <c r="A2336" s="102"/>
      <c r="I2336" s="103"/>
      <c r="J2336" s="104"/>
      <c r="K2336" s="76"/>
      <c r="L2336" s="76"/>
      <c r="M2336" s="103"/>
      <c r="N2336" s="103"/>
    </row>
    <row r="2337" spans="1:14">
      <c r="A2337" s="102"/>
      <c r="I2337" s="103"/>
      <c r="J2337" s="104"/>
      <c r="K2337" s="76"/>
      <c r="L2337" s="76"/>
      <c r="M2337" s="103"/>
      <c r="N2337" s="103"/>
    </row>
    <row r="2338" spans="1:14">
      <c r="A2338" s="102"/>
      <c r="I2338" s="103"/>
      <c r="J2338" s="104"/>
      <c r="K2338" s="76"/>
      <c r="L2338" s="76"/>
      <c r="M2338" s="103"/>
      <c r="N2338" s="103"/>
    </row>
    <row r="2339" spans="1:14">
      <c r="A2339" s="102"/>
      <c r="I2339" s="103"/>
      <c r="J2339" s="104"/>
      <c r="K2339" s="76"/>
      <c r="L2339" s="76"/>
      <c r="M2339" s="103"/>
      <c r="N2339" s="103"/>
    </row>
    <row r="2340" spans="1:14">
      <c r="A2340" s="102"/>
      <c r="I2340" s="103"/>
      <c r="J2340" s="104"/>
      <c r="K2340" s="76"/>
      <c r="L2340" s="76"/>
      <c r="M2340" s="103"/>
      <c r="N2340" s="103"/>
    </row>
    <row r="2341" spans="1:14">
      <c r="A2341" s="102"/>
      <c r="I2341" s="103"/>
      <c r="J2341" s="104"/>
      <c r="K2341" s="76"/>
      <c r="L2341" s="76"/>
      <c r="M2341" s="103"/>
      <c r="N2341" s="103"/>
    </row>
    <row r="2342" spans="1:14">
      <c r="A2342" s="102"/>
      <c r="I2342" s="103"/>
      <c r="J2342" s="104"/>
      <c r="K2342" s="76"/>
      <c r="L2342" s="76"/>
      <c r="M2342" s="103"/>
      <c r="N2342" s="103"/>
    </row>
    <row r="2343" spans="1:14">
      <c r="A2343" s="102"/>
      <c r="I2343" s="103"/>
      <c r="J2343" s="104"/>
      <c r="K2343" s="76"/>
      <c r="L2343" s="76"/>
      <c r="M2343" s="103"/>
      <c r="N2343" s="103"/>
    </row>
    <row r="2344" spans="1:14">
      <c r="A2344" s="102"/>
      <c r="I2344" s="103"/>
      <c r="J2344" s="104"/>
      <c r="K2344" s="76"/>
      <c r="L2344" s="76"/>
      <c r="M2344" s="103"/>
      <c r="N2344" s="103"/>
    </row>
    <row r="2345" spans="1:14">
      <c r="A2345" s="102"/>
      <c r="I2345" s="103"/>
      <c r="J2345" s="104"/>
      <c r="K2345" s="76"/>
      <c r="L2345" s="76"/>
      <c r="M2345" s="103"/>
      <c r="N2345" s="103"/>
    </row>
    <row r="2346" spans="1:14">
      <c r="A2346" s="102"/>
      <c r="I2346" s="103"/>
      <c r="J2346" s="104"/>
      <c r="K2346" s="76"/>
      <c r="L2346" s="76"/>
      <c r="M2346" s="103"/>
      <c r="N2346" s="103"/>
    </row>
    <row r="2347" spans="1:14">
      <c r="A2347" s="102"/>
      <c r="I2347" s="103"/>
      <c r="J2347" s="104"/>
      <c r="K2347" s="76"/>
      <c r="L2347" s="76"/>
      <c r="M2347" s="103"/>
      <c r="N2347" s="103"/>
    </row>
    <row r="2348" spans="1:14">
      <c r="A2348" s="102"/>
      <c r="I2348" s="103"/>
      <c r="J2348" s="104"/>
      <c r="K2348" s="76"/>
      <c r="L2348" s="76"/>
      <c r="M2348" s="103"/>
      <c r="N2348" s="103"/>
    </row>
    <row r="2349" spans="1:14">
      <c r="A2349" s="102"/>
      <c r="I2349" s="103"/>
      <c r="J2349" s="104"/>
      <c r="K2349" s="76"/>
      <c r="L2349" s="76"/>
      <c r="M2349" s="103"/>
      <c r="N2349" s="103"/>
    </row>
    <row r="2350" spans="1:14">
      <c r="A2350" s="102"/>
      <c r="I2350" s="103"/>
      <c r="J2350" s="104"/>
      <c r="K2350" s="76"/>
      <c r="L2350" s="76"/>
      <c r="M2350" s="103"/>
      <c r="N2350" s="103"/>
    </row>
    <row r="2351" spans="1:14">
      <c r="A2351" s="102"/>
      <c r="I2351" s="103"/>
      <c r="J2351" s="104"/>
      <c r="K2351" s="76"/>
      <c r="L2351" s="76"/>
      <c r="M2351" s="103"/>
      <c r="N2351" s="103"/>
    </row>
    <row r="2352" spans="1:14">
      <c r="A2352" s="102"/>
      <c r="I2352" s="103"/>
      <c r="J2352" s="104"/>
      <c r="K2352" s="76"/>
      <c r="L2352" s="76"/>
      <c r="M2352" s="103"/>
      <c r="N2352" s="103"/>
    </row>
    <row r="2353" spans="1:14">
      <c r="A2353" s="102"/>
      <c r="I2353" s="103"/>
      <c r="J2353" s="104"/>
      <c r="K2353" s="76"/>
      <c r="L2353" s="76"/>
      <c r="M2353" s="103"/>
      <c r="N2353" s="103"/>
    </row>
    <row r="2354" spans="1:14">
      <c r="A2354" s="102"/>
      <c r="I2354" s="103"/>
      <c r="J2354" s="104"/>
      <c r="K2354" s="76"/>
      <c r="L2354" s="76"/>
      <c r="M2354" s="103"/>
      <c r="N2354" s="103"/>
    </row>
    <row r="2355" spans="1:14">
      <c r="A2355" s="102"/>
      <c r="I2355" s="103"/>
      <c r="J2355" s="104"/>
      <c r="K2355" s="76"/>
      <c r="L2355" s="76"/>
      <c r="M2355" s="103"/>
      <c r="N2355" s="103"/>
    </row>
    <row r="2356" spans="1:14">
      <c r="A2356" s="102"/>
      <c r="I2356" s="103"/>
      <c r="J2356" s="104"/>
      <c r="K2356" s="76"/>
      <c r="L2356" s="76"/>
      <c r="M2356" s="103"/>
      <c r="N2356" s="103"/>
    </row>
    <row r="2357" spans="1:14">
      <c r="A2357" s="102"/>
      <c r="I2357" s="103"/>
      <c r="J2357" s="104"/>
      <c r="K2357" s="76"/>
      <c r="L2357" s="76"/>
      <c r="M2357" s="103"/>
      <c r="N2357" s="103"/>
    </row>
    <row r="2358" spans="1:14">
      <c r="A2358" s="102"/>
      <c r="I2358" s="103"/>
      <c r="J2358" s="104"/>
      <c r="K2358" s="76"/>
      <c r="L2358" s="76"/>
      <c r="M2358" s="103"/>
      <c r="N2358" s="103"/>
    </row>
    <row r="2359" spans="1:14">
      <c r="A2359" s="102"/>
      <c r="I2359" s="103"/>
      <c r="J2359" s="104"/>
      <c r="K2359" s="76"/>
      <c r="L2359" s="76"/>
      <c r="M2359" s="103"/>
      <c r="N2359" s="103"/>
    </row>
    <row r="2360" spans="1:14">
      <c r="A2360" s="102"/>
      <c r="I2360" s="103"/>
      <c r="J2360" s="104"/>
      <c r="K2360" s="76"/>
      <c r="L2360" s="76"/>
      <c r="M2360" s="103"/>
      <c r="N2360" s="103"/>
    </row>
    <row r="2361" spans="1:14">
      <c r="A2361" s="102"/>
      <c r="I2361" s="103"/>
      <c r="J2361" s="104"/>
      <c r="K2361" s="76"/>
      <c r="L2361" s="76"/>
      <c r="M2361" s="103"/>
      <c r="N2361" s="103"/>
    </row>
    <row r="2362" spans="1:14">
      <c r="A2362" s="102"/>
      <c r="I2362" s="103"/>
      <c r="J2362" s="104"/>
      <c r="K2362" s="76"/>
      <c r="L2362" s="76"/>
      <c r="M2362" s="103"/>
      <c r="N2362" s="103"/>
    </row>
    <row r="2363" spans="1:14">
      <c r="A2363" s="102"/>
      <c r="I2363" s="103"/>
      <c r="J2363" s="104"/>
      <c r="K2363" s="76"/>
      <c r="L2363" s="76"/>
      <c r="M2363" s="103"/>
      <c r="N2363" s="103"/>
    </row>
    <row r="2364" spans="1:14">
      <c r="A2364" s="102"/>
      <c r="I2364" s="103"/>
      <c r="J2364" s="104"/>
      <c r="K2364" s="76"/>
      <c r="L2364" s="76"/>
      <c r="M2364" s="103"/>
      <c r="N2364" s="103"/>
    </row>
    <row r="2365" spans="1:14">
      <c r="A2365" s="102"/>
      <c r="I2365" s="103"/>
      <c r="J2365" s="104"/>
      <c r="K2365" s="76"/>
      <c r="L2365" s="76"/>
      <c r="M2365" s="103"/>
      <c r="N2365" s="103"/>
    </row>
    <row r="2366" spans="1:14">
      <c r="A2366" s="102"/>
      <c r="I2366" s="103"/>
      <c r="J2366" s="104"/>
      <c r="K2366" s="76"/>
      <c r="L2366" s="76"/>
      <c r="M2366" s="103"/>
      <c r="N2366" s="103"/>
    </row>
    <row r="2367" spans="1:14">
      <c r="A2367" s="102"/>
      <c r="I2367" s="103"/>
      <c r="J2367" s="104"/>
      <c r="K2367" s="76"/>
      <c r="L2367" s="76"/>
      <c r="M2367" s="103"/>
      <c r="N2367" s="103"/>
    </row>
    <row r="2368" spans="1:14">
      <c r="A2368" s="102"/>
      <c r="I2368" s="103"/>
      <c r="J2368" s="104"/>
      <c r="K2368" s="76"/>
      <c r="L2368" s="76"/>
      <c r="M2368" s="103"/>
      <c r="N2368" s="103"/>
    </row>
    <row r="2369" spans="1:14">
      <c r="A2369" s="102"/>
      <c r="I2369" s="103"/>
      <c r="J2369" s="104"/>
      <c r="K2369" s="76"/>
      <c r="L2369" s="76"/>
      <c r="M2369" s="103"/>
      <c r="N2369" s="103"/>
    </row>
    <row r="2370" spans="1:14">
      <c r="A2370" s="102"/>
      <c r="I2370" s="103"/>
      <c r="J2370" s="104"/>
      <c r="K2370" s="76"/>
      <c r="L2370" s="76"/>
      <c r="M2370" s="103"/>
      <c r="N2370" s="103"/>
    </row>
    <row r="2371" spans="1:14">
      <c r="A2371" s="102"/>
      <c r="I2371" s="103"/>
      <c r="J2371" s="104"/>
      <c r="K2371" s="76"/>
      <c r="L2371" s="76"/>
      <c r="M2371" s="103"/>
      <c r="N2371" s="103"/>
    </row>
    <row r="2372" spans="1:14">
      <c r="A2372" s="102"/>
      <c r="I2372" s="103"/>
      <c r="J2372" s="104"/>
      <c r="K2372" s="76"/>
      <c r="L2372" s="76"/>
      <c r="M2372" s="103"/>
      <c r="N2372" s="103"/>
    </row>
    <row r="2373" spans="1:14">
      <c r="A2373" s="102"/>
      <c r="I2373" s="103"/>
      <c r="J2373" s="104"/>
      <c r="K2373" s="76"/>
      <c r="L2373" s="76"/>
      <c r="M2373" s="103"/>
      <c r="N2373" s="103"/>
    </row>
    <row r="2374" spans="1:14">
      <c r="A2374" s="102"/>
      <c r="I2374" s="103"/>
      <c r="J2374" s="104"/>
      <c r="K2374" s="76"/>
      <c r="L2374" s="76"/>
      <c r="M2374" s="103"/>
      <c r="N2374" s="103"/>
    </row>
    <row r="2375" spans="1:14">
      <c r="A2375" s="102"/>
      <c r="I2375" s="103"/>
      <c r="J2375" s="104"/>
      <c r="K2375" s="76"/>
      <c r="L2375" s="76"/>
      <c r="M2375" s="103"/>
      <c r="N2375" s="103"/>
    </row>
    <row r="2376" spans="1:14">
      <c r="A2376" s="102"/>
      <c r="I2376" s="103"/>
      <c r="J2376" s="104"/>
      <c r="K2376" s="76"/>
      <c r="L2376" s="76"/>
      <c r="M2376" s="103"/>
      <c r="N2376" s="103"/>
    </row>
    <row r="2377" spans="1:14">
      <c r="A2377" s="102"/>
      <c r="I2377" s="103"/>
      <c r="J2377" s="104"/>
      <c r="K2377" s="76"/>
      <c r="L2377" s="76"/>
      <c r="M2377" s="103"/>
      <c r="N2377" s="103"/>
    </row>
    <row r="2378" spans="1:14">
      <c r="A2378" s="102"/>
      <c r="I2378" s="103"/>
      <c r="J2378" s="104"/>
      <c r="K2378" s="76"/>
      <c r="L2378" s="76"/>
      <c r="M2378" s="103"/>
      <c r="N2378" s="103"/>
    </row>
    <row r="2379" spans="1:14">
      <c r="A2379" s="102"/>
      <c r="I2379" s="103"/>
      <c r="J2379" s="104"/>
      <c r="K2379" s="76"/>
      <c r="L2379" s="76"/>
      <c r="M2379" s="103"/>
      <c r="N2379" s="103"/>
    </row>
    <row r="2380" spans="1:14">
      <c r="A2380" s="102"/>
      <c r="I2380" s="103"/>
      <c r="J2380" s="104"/>
      <c r="K2380" s="76"/>
      <c r="L2380" s="76"/>
      <c r="M2380" s="103"/>
      <c r="N2380" s="103"/>
    </row>
    <row r="2381" spans="1:14">
      <c r="A2381" s="102"/>
      <c r="I2381" s="103"/>
      <c r="J2381" s="104"/>
      <c r="K2381" s="76"/>
      <c r="L2381" s="76"/>
      <c r="M2381" s="103"/>
      <c r="N2381" s="103"/>
    </row>
    <row r="2382" spans="1:14">
      <c r="A2382" s="102"/>
      <c r="I2382" s="103"/>
      <c r="J2382" s="104"/>
      <c r="K2382" s="76"/>
      <c r="L2382" s="76"/>
      <c r="M2382" s="103"/>
      <c r="N2382" s="103"/>
    </row>
    <row r="2383" spans="1:14">
      <c r="A2383" s="102"/>
      <c r="I2383" s="103"/>
      <c r="J2383" s="104"/>
      <c r="K2383" s="76"/>
      <c r="L2383" s="76"/>
      <c r="M2383" s="103"/>
      <c r="N2383" s="103"/>
    </row>
    <row r="2384" spans="1:14">
      <c r="A2384" s="102"/>
      <c r="I2384" s="103"/>
      <c r="J2384" s="104"/>
      <c r="K2384" s="76"/>
      <c r="L2384" s="76"/>
      <c r="M2384" s="103"/>
      <c r="N2384" s="103"/>
    </row>
    <row r="2385" spans="1:14">
      <c r="A2385" s="102"/>
      <c r="I2385" s="103"/>
      <c r="J2385" s="104"/>
      <c r="K2385" s="76"/>
      <c r="L2385" s="76"/>
      <c r="M2385" s="103"/>
      <c r="N2385" s="103"/>
    </row>
    <row r="2386" spans="1:14">
      <c r="A2386" s="102"/>
      <c r="I2386" s="103"/>
      <c r="J2386" s="104"/>
      <c r="K2386" s="76"/>
      <c r="L2386" s="76"/>
      <c r="M2386" s="103"/>
      <c r="N2386" s="103"/>
    </row>
    <row r="2387" spans="1:14">
      <c r="A2387" s="102"/>
      <c r="I2387" s="103"/>
      <c r="J2387" s="104"/>
      <c r="K2387" s="76"/>
      <c r="L2387" s="76"/>
      <c r="M2387" s="103"/>
      <c r="N2387" s="103"/>
    </row>
    <row r="2388" spans="1:14">
      <c r="A2388" s="102"/>
      <c r="I2388" s="103"/>
      <c r="J2388" s="104"/>
      <c r="K2388" s="76"/>
      <c r="L2388" s="76"/>
      <c r="M2388" s="103"/>
      <c r="N2388" s="103"/>
    </row>
    <row r="2389" spans="1:14">
      <c r="A2389" s="102"/>
      <c r="I2389" s="103"/>
      <c r="J2389" s="104"/>
      <c r="K2389" s="76"/>
      <c r="L2389" s="76"/>
      <c r="M2389" s="103"/>
      <c r="N2389" s="103"/>
    </row>
    <row r="2390" spans="1:14">
      <c r="A2390" s="102"/>
      <c r="I2390" s="103"/>
      <c r="J2390" s="104"/>
      <c r="K2390" s="76"/>
      <c r="L2390" s="76"/>
      <c r="M2390" s="103"/>
      <c r="N2390" s="103"/>
    </row>
    <row r="2391" spans="1:14">
      <c r="A2391" s="102"/>
      <c r="I2391" s="103"/>
      <c r="J2391" s="104"/>
      <c r="K2391" s="76"/>
      <c r="L2391" s="76"/>
      <c r="M2391" s="103"/>
      <c r="N2391" s="103"/>
    </row>
    <row r="2392" spans="1:14">
      <c r="A2392" s="102"/>
      <c r="I2392" s="103"/>
      <c r="J2392" s="104"/>
      <c r="K2392" s="76"/>
      <c r="L2392" s="76"/>
      <c r="M2392" s="103"/>
      <c r="N2392" s="103"/>
    </row>
    <row r="2393" spans="1:14">
      <c r="A2393" s="102"/>
      <c r="I2393" s="103"/>
      <c r="J2393" s="104"/>
      <c r="K2393" s="76"/>
      <c r="L2393" s="76"/>
      <c r="M2393" s="103"/>
      <c r="N2393" s="103"/>
    </row>
    <row r="2394" spans="1:14">
      <c r="A2394" s="102"/>
      <c r="I2394" s="103"/>
      <c r="J2394" s="104"/>
      <c r="K2394" s="76"/>
      <c r="L2394" s="76"/>
      <c r="M2394" s="103"/>
      <c r="N2394" s="103"/>
    </row>
    <row r="2395" spans="1:14">
      <c r="A2395" s="102"/>
      <c r="I2395" s="103"/>
      <c r="J2395" s="104"/>
      <c r="K2395" s="76"/>
      <c r="L2395" s="76"/>
      <c r="M2395" s="103"/>
      <c r="N2395" s="103"/>
    </row>
    <row r="2396" spans="1:14">
      <c r="A2396" s="102"/>
      <c r="I2396" s="103"/>
      <c r="J2396" s="104"/>
      <c r="K2396" s="76"/>
      <c r="L2396" s="76"/>
      <c r="M2396" s="103"/>
      <c r="N2396" s="103"/>
    </row>
    <row r="2397" spans="1:14">
      <c r="A2397" s="102"/>
      <c r="I2397" s="103"/>
      <c r="J2397" s="104"/>
      <c r="K2397" s="76"/>
      <c r="L2397" s="76"/>
      <c r="M2397" s="103"/>
      <c r="N2397" s="103"/>
    </row>
    <row r="2398" spans="1:14">
      <c r="A2398" s="102"/>
      <c r="I2398" s="103"/>
      <c r="J2398" s="104"/>
      <c r="K2398" s="76"/>
      <c r="L2398" s="76"/>
      <c r="M2398" s="103"/>
      <c r="N2398" s="103"/>
    </row>
    <row r="2399" spans="1:14">
      <c r="A2399" s="102"/>
      <c r="I2399" s="103"/>
      <c r="J2399" s="104"/>
      <c r="K2399" s="76"/>
      <c r="L2399" s="76"/>
      <c r="M2399" s="103"/>
      <c r="N2399" s="103"/>
    </row>
    <row r="2400" spans="1:14">
      <c r="A2400" s="102"/>
      <c r="I2400" s="103"/>
      <c r="J2400" s="104"/>
      <c r="K2400" s="76"/>
      <c r="L2400" s="76"/>
      <c r="M2400" s="103"/>
      <c r="N2400" s="103"/>
    </row>
    <row r="2401" spans="1:14">
      <c r="A2401" s="102"/>
      <c r="I2401" s="103"/>
      <c r="J2401" s="104"/>
      <c r="K2401" s="76"/>
      <c r="L2401" s="76"/>
      <c r="M2401" s="103"/>
      <c r="N2401" s="103"/>
    </row>
    <row r="2402" spans="1:14">
      <c r="A2402" s="102"/>
      <c r="I2402" s="103"/>
      <c r="J2402" s="104"/>
      <c r="K2402" s="76"/>
      <c r="L2402" s="76"/>
      <c r="M2402" s="103"/>
      <c r="N2402" s="103"/>
    </row>
    <row r="2403" spans="1:14">
      <c r="A2403" s="102"/>
      <c r="I2403" s="103"/>
      <c r="J2403" s="104"/>
      <c r="K2403" s="76"/>
      <c r="L2403" s="76"/>
      <c r="M2403" s="103"/>
      <c r="N2403" s="103"/>
    </row>
    <row r="2404" spans="1:14">
      <c r="A2404" s="102"/>
      <c r="I2404" s="103"/>
      <c r="J2404" s="104"/>
      <c r="K2404" s="76"/>
      <c r="L2404" s="76"/>
      <c r="M2404" s="103"/>
      <c r="N2404" s="103"/>
    </row>
    <row r="2405" spans="1:14">
      <c r="A2405" s="102"/>
      <c r="I2405" s="103"/>
      <c r="J2405" s="104"/>
      <c r="K2405" s="76"/>
      <c r="L2405" s="76"/>
      <c r="M2405" s="103"/>
      <c r="N2405" s="103"/>
    </row>
    <row r="2406" spans="1:14">
      <c r="A2406" s="102"/>
      <c r="I2406" s="103"/>
      <c r="J2406" s="104"/>
      <c r="K2406" s="76"/>
      <c r="L2406" s="76"/>
      <c r="M2406" s="103"/>
      <c r="N2406" s="103"/>
    </row>
    <row r="2407" spans="1:14">
      <c r="A2407" s="102"/>
      <c r="I2407" s="103"/>
      <c r="J2407" s="104"/>
      <c r="K2407" s="76"/>
      <c r="L2407" s="76"/>
      <c r="M2407" s="103"/>
      <c r="N2407" s="103"/>
    </row>
    <row r="2408" spans="1:14">
      <c r="A2408" s="102"/>
      <c r="I2408" s="103"/>
      <c r="J2408" s="104"/>
      <c r="K2408" s="76"/>
      <c r="L2408" s="76"/>
      <c r="M2408" s="103"/>
      <c r="N2408" s="103"/>
    </row>
    <row r="2409" spans="1:14">
      <c r="A2409" s="102"/>
      <c r="I2409" s="103"/>
      <c r="J2409" s="104"/>
      <c r="K2409" s="76"/>
      <c r="L2409" s="76"/>
      <c r="M2409" s="103"/>
      <c r="N2409" s="103"/>
    </row>
    <row r="2410" spans="1:14">
      <c r="A2410" s="102"/>
      <c r="I2410" s="103"/>
      <c r="J2410" s="104"/>
      <c r="K2410" s="76"/>
      <c r="L2410" s="76"/>
      <c r="M2410" s="103"/>
      <c r="N2410" s="103"/>
    </row>
    <row r="2411" spans="1:14">
      <c r="A2411" s="102"/>
      <c r="I2411" s="103"/>
      <c r="J2411" s="104"/>
      <c r="K2411" s="76"/>
      <c r="L2411" s="76"/>
      <c r="M2411" s="103"/>
      <c r="N2411" s="103"/>
    </row>
    <row r="2412" spans="1:14">
      <c r="A2412" s="102"/>
      <c r="I2412" s="103"/>
      <c r="J2412" s="104"/>
      <c r="K2412" s="76"/>
      <c r="L2412" s="76"/>
      <c r="M2412" s="103"/>
      <c r="N2412" s="103"/>
    </row>
    <row r="2413" spans="1:14">
      <c r="A2413" s="102"/>
      <c r="I2413" s="103"/>
      <c r="J2413" s="104"/>
      <c r="K2413" s="76"/>
      <c r="L2413" s="76"/>
      <c r="M2413" s="103"/>
      <c r="N2413" s="103"/>
    </row>
    <row r="2414" spans="1:14">
      <c r="A2414" s="102"/>
      <c r="I2414" s="103"/>
      <c r="J2414" s="104"/>
      <c r="K2414" s="76"/>
      <c r="L2414" s="76"/>
      <c r="M2414" s="103"/>
      <c r="N2414" s="103"/>
    </row>
    <row r="2415" spans="1:14">
      <c r="A2415" s="102"/>
      <c r="I2415" s="103"/>
      <c r="J2415" s="104"/>
      <c r="K2415" s="76"/>
      <c r="L2415" s="76"/>
      <c r="M2415" s="103"/>
      <c r="N2415" s="103"/>
    </row>
    <row r="2416" spans="1:14">
      <c r="A2416" s="102"/>
      <c r="I2416" s="103"/>
      <c r="J2416" s="104"/>
      <c r="K2416" s="76"/>
      <c r="L2416" s="76"/>
      <c r="M2416" s="103"/>
      <c r="N2416" s="103"/>
    </row>
    <row r="2417" spans="1:14">
      <c r="A2417" s="102"/>
      <c r="I2417" s="103"/>
      <c r="J2417" s="104"/>
      <c r="K2417" s="76"/>
      <c r="L2417" s="76"/>
      <c r="M2417" s="103"/>
      <c r="N2417" s="103"/>
    </row>
    <row r="2418" spans="1:14">
      <c r="A2418" s="102"/>
      <c r="I2418" s="103"/>
      <c r="J2418" s="104"/>
      <c r="K2418" s="76"/>
      <c r="L2418" s="76"/>
      <c r="M2418" s="103"/>
      <c r="N2418" s="103"/>
    </row>
    <row r="2419" spans="1:14">
      <c r="A2419" s="102"/>
      <c r="I2419" s="103"/>
      <c r="J2419" s="104"/>
      <c r="K2419" s="76"/>
      <c r="L2419" s="76"/>
      <c r="M2419" s="103"/>
      <c r="N2419" s="103"/>
    </row>
    <row r="2420" spans="1:14">
      <c r="A2420" s="102"/>
      <c r="I2420" s="103"/>
      <c r="J2420" s="104"/>
      <c r="K2420" s="76"/>
      <c r="L2420" s="76"/>
      <c r="M2420" s="103"/>
      <c r="N2420" s="103"/>
    </row>
    <row r="2421" spans="1:14">
      <c r="A2421" s="102"/>
      <c r="I2421" s="103"/>
      <c r="J2421" s="104"/>
      <c r="K2421" s="76"/>
      <c r="L2421" s="76"/>
      <c r="M2421" s="103"/>
      <c r="N2421" s="103"/>
    </row>
    <row r="2422" spans="1:14">
      <c r="A2422" s="102"/>
      <c r="I2422" s="103"/>
      <c r="J2422" s="104"/>
      <c r="K2422" s="76"/>
      <c r="L2422" s="76"/>
      <c r="M2422" s="103"/>
      <c r="N2422" s="103"/>
    </row>
    <row r="2423" spans="1:14">
      <c r="A2423" s="102"/>
      <c r="I2423" s="103"/>
      <c r="J2423" s="104"/>
      <c r="K2423" s="76"/>
      <c r="L2423" s="76"/>
      <c r="M2423" s="103"/>
      <c r="N2423" s="103"/>
    </row>
    <row r="2424" spans="1:14">
      <c r="A2424" s="102"/>
      <c r="I2424" s="103"/>
      <c r="J2424" s="104"/>
      <c r="K2424" s="76"/>
      <c r="L2424" s="76"/>
      <c r="M2424" s="103"/>
      <c r="N2424" s="103"/>
    </row>
    <row r="2425" spans="1:14">
      <c r="A2425" s="102"/>
      <c r="I2425" s="103"/>
      <c r="J2425" s="104"/>
      <c r="K2425" s="76"/>
      <c r="L2425" s="76"/>
      <c r="M2425" s="103"/>
      <c r="N2425" s="103"/>
    </row>
    <row r="2426" spans="1:14">
      <c r="A2426" s="102"/>
      <c r="I2426" s="103"/>
      <c r="J2426" s="104"/>
      <c r="K2426" s="76"/>
      <c r="L2426" s="76"/>
      <c r="M2426" s="103"/>
      <c r="N2426" s="103"/>
    </row>
    <row r="2427" spans="1:14">
      <c r="A2427" s="102"/>
      <c r="I2427" s="103"/>
      <c r="J2427" s="104"/>
      <c r="K2427" s="76"/>
      <c r="L2427" s="76"/>
      <c r="M2427" s="103"/>
      <c r="N2427" s="103"/>
    </row>
    <row r="2428" spans="1:14">
      <c r="A2428" s="102"/>
      <c r="I2428" s="103"/>
      <c r="J2428" s="104"/>
      <c r="K2428" s="76"/>
      <c r="L2428" s="76"/>
      <c r="M2428" s="103"/>
      <c r="N2428" s="103"/>
    </row>
    <row r="2429" spans="1:14">
      <c r="A2429" s="102"/>
      <c r="I2429" s="103"/>
      <c r="J2429" s="104"/>
      <c r="K2429" s="76"/>
      <c r="L2429" s="76"/>
      <c r="M2429" s="103"/>
      <c r="N2429" s="103"/>
    </row>
    <row r="2430" spans="1:14">
      <c r="A2430" s="102"/>
      <c r="I2430" s="103"/>
      <c r="J2430" s="104"/>
      <c r="K2430" s="76"/>
      <c r="L2430" s="76"/>
      <c r="M2430" s="103"/>
      <c r="N2430" s="103"/>
    </row>
    <row r="2431" spans="1:14">
      <c r="A2431" s="102"/>
      <c r="I2431" s="103"/>
      <c r="J2431" s="104"/>
      <c r="K2431" s="76"/>
      <c r="L2431" s="76"/>
      <c r="M2431" s="103"/>
      <c r="N2431" s="103"/>
    </row>
    <row r="2432" spans="1:14">
      <c r="A2432" s="102"/>
      <c r="I2432" s="103"/>
      <c r="J2432" s="104"/>
      <c r="K2432" s="76"/>
      <c r="L2432" s="76"/>
      <c r="M2432" s="103"/>
      <c r="N2432" s="103"/>
    </row>
    <row r="2433" spans="1:14">
      <c r="A2433" s="102"/>
      <c r="I2433" s="103"/>
      <c r="J2433" s="104"/>
      <c r="K2433" s="76"/>
      <c r="L2433" s="76"/>
      <c r="M2433" s="103"/>
      <c r="N2433" s="103"/>
    </row>
    <row r="2434" spans="1:14">
      <c r="A2434" s="102"/>
      <c r="I2434" s="103"/>
      <c r="J2434" s="104"/>
      <c r="K2434" s="76"/>
      <c r="L2434" s="76"/>
      <c r="M2434" s="103"/>
      <c r="N2434" s="103"/>
    </row>
    <row r="2435" spans="1:14">
      <c r="A2435" s="102"/>
      <c r="I2435" s="103"/>
      <c r="J2435" s="104"/>
      <c r="K2435" s="76"/>
      <c r="L2435" s="76"/>
      <c r="M2435" s="103"/>
      <c r="N2435" s="103"/>
    </row>
    <row r="2436" spans="1:14">
      <c r="A2436" s="102"/>
      <c r="I2436" s="103"/>
      <c r="J2436" s="104"/>
      <c r="K2436" s="76"/>
      <c r="L2436" s="76"/>
      <c r="M2436" s="103"/>
      <c r="N2436" s="103"/>
    </row>
    <row r="2437" spans="1:14">
      <c r="A2437" s="102"/>
      <c r="I2437" s="103"/>
      <c r="J2437" s="104"/>
      <c r="K2437" s="76"/>
      <c r="L2437" s="76"/>
      <c r="M2437" s="103"/>
      <c r="N2437" s="103"/>
    </row>
    <row r="2438" spans="1:14">
      <c r="A2438" s="102"/>
      <c r="I2438" s="103"/>
      <c r="J2438" s="104"/>
      <c r="K2438" s="76"/>
      <c r="L2438" s="76"/>
      <c r="M2438" s="103"/>
      <c r="N2438" s="103"/>
    </row>
    <row r="2439" spans="1:14">
      <c r="A2439" s="102"/>
      <c r="I2439" s="103"/>
      <c r="J2439" s="104"/>
      <c r="K2439" s="76"/>
      <c r="L2439" s="76"/>
      <c r="M2439" s="103"/>
      <c r="N2439" s="103"/>
    </row>
    <row r="2440" spans="1:14">
      <c r="A2440" s="102"/>
      <c r="I2440" s="103"/>
      <c r="J2440" s="104"/>
      <c r="K2440" s="76"/>
      <c r="L2440" s="76"/>
      <c r="M2440" s="103"/>
      <c r="N2440" s="103"/>
    </row>
    <row r="2441" spans="1:14">
      <c r="A2441" s="102"/>
      <c r="I2441" s="103"/>
      <c r="J2441" s="104"/>
      <c r="K2441" s="76"/>
      <c r="L2441" s="76"/>
      <c r="M2441" s="103"/>
      <c r="N2441" s="103"/>
    </row>
    <row r="2442" spans="1:14">
      <c r="A2442" s="102"/>
      <c r="I2442" s="103"/>
      <c r="J2442" s="104"/>
      <c r="K2442" s="76"/>
      <c r="L2442" s="76"/>
      <c r="M2442" s="103"/>
      <c r="N2442" s="103"/>
    </row>
    <row r="2443" spans="1:14">
      <c r="A2443" s="102"/>
      <c r="I2443" s="103"/>
      <c r="J2443" s="104"/>
      <c r="K2443" s="76"/>
      <c r="L2443" s="76"/>
      <c r="M2443" s="103"/>
      <c r="N2443" s="103"/>
    </row>
    <row r="2444" spans="1:14">
      <c r="A2444" s="102"/>
      <c r="I2444" s="103"/>
      <c r="J2444" s="104"/>
      <c r="K2444" s="76"/>
      <c r="L2444" s="76"/>
      <c r="M2444" s="103"/>
      <c r="N2444" s="103"/>
    </row>
    <row r="2445" spans="1:14">
      <c r="A2445" s="102"/>
      <c r="I2445" s="103"/>
      <c r="J2445" s="104"/>
      <c r="K2445" s="76"/>
      <c r="L2445" s="76"/>
      <c r="M2445" s="103"/>
      <c r="N2445" s="103"/>
    </row>
    <row r="2446" spans="1:14">
      <c r="A2446" s="102"/>
      <c r="I2446" s="103"/>
      <c r="J2446" s="104"/>
      <c r="K2446" s="76"/>
      <c r="L2446" s="76"/>
      <c r="M2446" s="103"/>
      <c r="N2446" s="103"/>
    </row>
    <row r="2447" spans="1:14">
      <c r="A2447" s="102"/>
      <c r="I2447" s="103"/>
      <c r="J2447" s="104"/>
      <c r="K2447" s="76"/>
      <c r="L2447" s="76"/>
      <c r="M2447" s="103"/>
      <c r="N2447" s="103"/>
    </row>
    <row r="2448" spans="1:14">
      <c r="A2448" s="102"/>
      <c r="I2448" s="103"/>
      <c r="J2448" s="104"/>
      <c r="K2448" s="76"/>
      <c r="L2448" s="76"/>
      <c r="M2448" s="103"/>
      <c r="N2448" s="103"/>
    </row>
    <row r="2449" spans="1:14">
      <c r="A2449" s="102"/>
      <c r="I2449" s="103"/>
      <c r="J2449" s="104"/>
      <c r="K2449" s="76"/>
      <c r="L2449" s="76"/>
      <c r="M2449" s="103"/>
      <c r="N2449" s="103"/>
    </row>
    <row r="2450" spans="1:14">
      <c r="A2450" s="102"/>
      <c r="I2450" s="103"/>
      <c r="J2450" s="104"/>
      <c r="K2450" s="76"/>
      <c r="L2450" s="76"/>
      <c r="M2450" s="103"/>
      <c r="N2450" s="103"/>
    </row>
    <row r="2451" spans="1:14">
      <c r="A2451" s="102"/>
      <c r="I2451" s="103"/>
      <c r="J2451" s="104"/>
      <c r="K2451" s="76"/>
      <c r="L2451" s="76"/>
      <c r="M2451" s="103"/>
      <c r="N2451" s="103"/>
    </row>
    <row r="2452" spans="1:14">
      <c r="A2452" s="102"/>
      <c r="I2452" s="103"/>
      <c r="J2452" s="104"/>
      <c r="K2452" s="76"/>
      <c r="L2452" s="76"/>
      <c r="M2452" s="103"/>
      <c r="N2452" s="103"/>
    </row>
    <row r="2453" spans="1:14">
      <c r="A2453" s="102"/>
      <c r="I2453" s="103"/>
      <c r="J2453" s="104"/>
      <c r="K2453" s="76"/>
      <c r="L2453" s="76"/>
      <c r="M2453" s="103"/>
      <c r="N2453" s="103"/>
    </row>
    <row r="2454" spans="1:14">
      <c r="A2454" s="102"/>
      <c r="I2454" s="103"/>
      <c r="J2454" s="104"/>
      <c r="K2454" s="76"/>
      <c r="L2454" s="76"/>
      <c r="M2454" s="103"/>
      <c r="N2454" s="103"/>
    </row>
    <row r="2455" spans="1:14">
      <c r="A2455" s="102"/>
      <c r="I2455" s="103"/>
      <c r="J2455" s="104"/>
      <c r="K2455" s="76"/>
      <c r="L2455" s="76"/>
      <c r="M2455" s="103"/>
      <c r="N2455" s="103"/>
    </row>
    <row r="2456" spans="1:14">
      <c r="A2456" s="102"/>
      <c r="I2456" s="103"/>
      <c r="J2456" s="104"/>
      <c r="K2456" s="76"/>
      <c r="L2456" s="76"/>
      <c r="M2456" s="103"/>
      <c r="N2456" s="103"/>
    </row>
    <row r="2457" spans="1:14">
      <c r="A2457" s="102"/>
      <c r="I2457" s="103"/>
      <c r="J2457" s="104"/>
      <c r="K2457" s="76"/>
      <c r="L2457" s="76"/>
      <c r="M2457" s="103"/>
      <c r="N2457" s="103"/>
    </row>
    <row r="2458" spans="1:14">
      <c r="A2458" s="102"/>
      <c r="I2458" s="103"/>
      <c r="J2458" s="104"/>
      <c r="K2458" s="76"/>
      <c r="L2458" s="76"/>
      <c r="M2458" s="103"/>
      <c r="N2458" s="103"/>
    </row>
    <row r="2459" spans="1:14">
      <c r="A2459" s="102"/>
      <c r="I2459" s="103"/>
      <c r="J2459" s="104"/>
      <c r="K2459" s="76"/>
      <c r="L2459" s="76"/>
      <c r="M2459" s="103"/>
      <c r="N2459" s="103"/>
    </row>
    <row r="2460" spans="1:14">
      <c r="A2460" s="102"/>
      <c r="I2460" s="103"/>
      <c r="J2460" s="104"/>
      <c r="K2460" s="76"/>
      <c r="L2460" s="76"/>
      <c r="M2460" s="103"/>
      <c r="N2460" s="103"/>
    </row>
    <row r="2461" spans="1:14">
      <c r="A2461" s="102"/>
      <c r="I2461" s="103"/>
      <c r="J2461" s="104"/>
      <c r="K2461" s="76"/>
      <c r="L2461" s="76"/>
      <c r="M2461" s="103"/>
      <c r="N2461" s="103"/>
    </row>
    <row r="2462" spans="1:14">
      <c r="A2462" s="102"/>
      <c r="I2462" s="103"/>
      <c r="J2462" s="104"/>
      <c r="K2462" s="76"/>
      <c r="L2462" s="76"/>
      <c r="M2462" s="103"/>
      <c r="N2462" s="103"/>
    </row>
    <row r="2463" spans="1:14">
      <c r="A2463" s="102"/>
      <c r="I2463" s="103"/>
      <c r="J2463" s="104"/>
      <c r="K2463" s="76"/>
      <c r="L2463" s="76"/>
      <c r="M2463" s="103"/>
      <c r="N2463" s="103"/>
    </row>
    <row r="2464" spans="1:14">
      <c r="A2464" s="102"/>
      <c r="I2464" s="103"/>
      <c r="J2464" s="104"/>
      <c r="K2464" s="76"/>
      <c r="L2464" s="76"/>
      <c r="M2464" s="103"/>
      <c r="N2464" s="103"/>
    </row>
    <row r="2465" spans="1:14">
      <c r="A2465" s="102"/>
      <c r="I2465" s="103"/>
      <c r="J2465" s="104"/>
      <c r="K2465" s="76"/>
      <c r="L2465" s="76"/>
      <c r="M2465" s="103"/>
      <c r="N2465" s="103"/>
    </row>
    <row r="2466" spans="1:14">
      <c r="A2466" s="102"/>
      <c r="I2466" s="103"/>
      <c r="J2466" s="104"/>
      <c r="K2466" s="76"/>
      <c r="L2466" s="76"/>
      <c r="M2466" s="103"/>
      <c r="N2466" s="103"/>
    </row>
    <row r="2467" spans="1:14">
      <c r="A2467" s="102"/>
      <c r="I2467" s="103"/>
      <c r="J2467" s="104"/>
      <c r="K2467" s="76"/>
      <c r="L2467" s="76"/>
      <c r="M2467" s="103"/>
      <c r="N2467" s="103"/>
    </row>
    <row r="2468" spans="1:14">
      <c r="A2468" s="102"/>
      <c r="I2468" s="103"/>
      <c r="J2468" s="104"/>
      <c r="K2468" s="76"/>
      <c r="L2468" s="76"/>
      <c r="M2468" s="103"/>
      <c r="N2468" s="103"/>
    </row>
    <row r="2469" spans="1:14">
      <c r="A2469" s="102"/>
      <c r="I2469" s="103"/>
      <c r="J2469" s="104"/>
      <c r="K2469" s="76"/>
      <c r="L2469" s="76"/>
      <c r="M2469" s="103"/>
      <c r="N2469" s="103"/>
    </row>
    <row r="2470" spans="1:14">
      <c r="A2470" s="102"/>
      <c r="I2470" s="103"/>
      <c r="J2470" s="104"/>
      <c r="K2470" s="76"/>
      <c r="L2470" s="76"/>
      <c r="M2470" s="103"/>
      <c r="N2470" s="103"/>
    </row>
    <row r="2471" spans="1:14">
      <c r="A2471" s="102"/>
      <c r="I2471" s="103"/>
      <c r="J2471" s="104"/>
      <c r="K2471" s="76"/>
      <c r="L2471" s="76"/>
      <c r="M2471" s="103"/>
      <c r="N2471" s="103"/>
    </row>
    <row r="2472" spans="1:14">
      <c r="A2472" s="102"/>
      <c r="I2472" s="103"/>
      <c r="J2472" s="104"/>
      <c r="K2472" s="76"/>
      <c r="L2472" s="76"/>
      <c r="M2472" s="103"/>
      <c r="N2472" s="103"/>
    </row>
    <row r="2473" spans="1:14">
      <c r="A2473" s="102"/>
      <c r="I2473" s="103"/>
      <c r="J2473" s="104"/>
      <c r="K2473" s="76"/>
      <c r="L2473" s="76"/>
      <c r="M2473" s="103"/>
      <c r="N2473" s="103"/>
    </row>
    <row r="2474" spans="1:14">
      <c r="A2474" s="102"/>
      <c r="I2474" s="103"/>
      <c r="J2474" s="104"/>
      <c r="K2474" s="76"/>
      <c r="L2474" s="76"/>
      <c r="M2474" s="103"/>
      <c r="N2474" s="103"/>
    </row>
    <row r="2475" spans="1:14">
      <c r="A2475" s="102"/>
      <c r="I2475" s="103"/>
      <c r="J2475" s="104"/>
      <c r="K2475" s="76"/>
      <c r="L2475" s="76"/>
      <c r="M2475" s="103"/>
      <c r="N2475" s="103"/>
    </row>
    <row r="2476" spans="1:14">
      <c r="A2476" s="102"/>
      <c r="I2476" s="103"/>
      <c r="J2476" s="104"/>
      <c r="K2476" s="76"/>
      <c r="L2476" s="76"/>
      <c r="M2476" s="103"/>
      <c r="N2476" s="103"/>
    </row>
    <row r="2477" spans="1:14">
      <c r="A2477" s="102"/>
      <c r="I2477" s="103"/>
      <c r="J2477" s="104"/>
      <c r="K2477" s="76"/>
      <c r="L2477" s="76"/>
      <c r="M2477" s="103"/>
      <c r="N2477" s="103"/>
    </row>
    <row r="2478" spans="1:14">
      <c r="A2478" s="102"/>
      <c r="I2478" s="103"/>
      <c r="J2478" s="104"/>
      <c r="K2478" s="76"/>
      <c r="L2478" s="76"/>
      <c r="M2478" s="103"/>
      <c r="N2478" s="103"/>
    </row>
    <row r="2479" spans="1:14">
      <c r="A2479" s="102"/>
      <c r="I2479" s="103"/>
      <c r="J2479" s="104"/>
      <c r="K2479" s="76"/>
      <c r="L2479" s="76"/>
      <c r="M2479" s="103"/>
      <c r="N2479" s="103"/>
    </row>
    <row r="2480" spans="1:14">
      <c r="A2480" s="102"/>
      <c r="I2480" s="103"/>
      <c r="J2480" s="104"/>
      <c r="K2480" s="76"/>
      <c r="L2480" s="76"/>
      <c r="M2480" s="103"/>
      <c r="N2480" s="103"/>
    </row>
    <row r="2481" spans="1:14">
      <c r="A2481" s="102"/>
      <c r="I2481" s="103"/>
      <c r="J2481" s="104"/>
      <c r="K2481" s="76"/>
      <c r="L2481" s="76"/>
      <c r="M2481" s="103"/>
      <c r="N2481" s="103"/>
    </row>
    <row r="2482" spans="1:14">
      <c r="A2482" s="102"/>
      <c r="I2482" s="103"/>
      <c r="J2482" s="104"/>
      <c r="K2482" s="76"/>
      <c r="L2482" s="76"/>
      <c r="M2482" s="103"/>
      <c r="N2482" s="103"/>
    </row>
    <row r="2483" spans="1:14">
      <c r="A2483" s="102"/>
      <c r="I2483" s="103"/>
      <c r="J2483" s="104"/>
      <c r="K2483" s="76"/>
      <c r="L2483" s="76"/>
      <c r="M2483" s="103"/>
      <c r="N2483" s="103"/>
    </row>
    <row r="2484" spans="1:14">
      <c r="A2484" s="102"/>
      <c r="I2484" s="103"/>
      <c r="J2484" s="104"/>
      <c r="K2484" s="76"/>
      <c r="L2484" s="76"/>
      <c r="M2484" s="103"/>
      <c r="N2484" s="103"/>
    </row>
    <row r="2485" spans="1:14">
      <c r="A2485" s="102"/>
      <c r="I2485" s="103"/>
      <c r="J2485" s="104"/>
      <c r="K2485" s="76"/>
      <c r="L2485" s="76"/>
      <c r="M2485" s="103"/>
      <c r="N2485" s="103"/>
    </row>
    <row r="2486" spans="1:14">
      <c r="A2486" s="102"/>
      <c r="I2486" s="103"/>
      <c r="J2486" s="104"/>
      <c r="K2486" s="76"/>
      <c r="L2486" s="76"/>
      <c r="M2486" s="103"/>
      <c r="N2486" s="103"/>
    </row>
    <row r="2487" spans="1:14">
      <c r="A2487" s="102"/>
      <c r="I2487" s="103"/>
      <c r="J2487" s="104"/>
      <c r="K2487" s="76"/>
      <c r="L2487" s="76"/>
      <c r="M2487" s="103"/>
      <c r="N2487" s="103"/>
    </row>
    <row r="2488" spans="1:14">
      <c r="A2488" s="102"/>
      <c r="I2488" s="103"/>
      <c r="J2488" s="104"/>
      <c r="K2488" s="76"/>
      <c r="L2488" s="76"/>
      <c r="M2488" s="103"/>
      <c r="N2488" s="103"/>
    </row>
    <row r="2489" spans="1:14">
      <c r="A2489" s="102"/>
      <c r="I2489" s="103"/>
      <c r="J2489" s="104"/>
      <c r="K2489" s="76"/>
      <c r="L2489" s="76"/>
      <c r="M2489" s="103"/>
      <c r="N2489" s="103"/>
    </row>
    <row r="2490" spans="1:14">
      <c r="A2490" s="102"/>
      <c r="I2490" s="103"/>
      <c r="J2490" s="104"/>
      <c r="K2490" s="76"/>
      <c r="L2490" s="76"/>
      <c r="M2490" s="103"/>
      <c r="N2490" s="103"/>
    </row>
    <row r="2491" spans="1:14">
      <c r="A2491" s="102"/>
      <c r="I2491" s="103"/>
      <c r="J2491" s="104"/>
      <c r="K2491" s="76"/>
      <c r="L2491" s="76"/>
      <c r="M2491" s="103"/>
      <c r="N2491" s="103"/>
    </row>
    <row r="2492" spans="1:14">
      <c r="A2492" s="102"/>
      <c r="I2492" s="103"/>
      <c r="J2492" s="104"/>
      <c r="K2492" s="76"/>
      <c r="L2492" s="76"/>
      <c r="M2492" s="103"/>
      <c r="N2492" s="103"/>
    </row>
    <row r="2493" spans="1:14">
      <c r="A2493" s="102"/>
      <c r="I2493" s="103"/>
      <c r="J2493" s="104"/>
      <c r="K2493" s="76"/>
      <c r="L2493" s="76"/>
      <c r="M2493" s="103"/>
      <c r="N2493" s="103"/>
    </row>
    <row r="2494" spans="1:14">
      <c r="A2494" s="102"/>
      <c r="I2494" s="103"/>
      <c r="J2494" s="104"/>
      <c r="K2494" s="76"/>
      <c r="L2494" s="76"/>
      <c r="M2494" s="103"/>
      <c r="N2494" s="103"/>
    </row>
    <row r="2495" spans="1:14">
      <c r="A2495" s="102"/>
      <c r="I2495" s="103"/>
      <c r="J2495" s="104"/>
      <c r="K2495" s="76"/>
      <c r="L2495" s="76"/>
      <c r="M2495" s="103"/>
      <c r="N2495" s="103"/>
    </row>
    <row r="2496" spans="1:14">
      <c r="A2496" s="102"/>
      <c r="I2496" s="103"/>
      <c r="J2496" s="104"/>
      <c r="K2496" s="76"/>
      <c r="L2496" s="76"/>
      <c r="M2496" s="103"/>
      <c r="N2496" s="103"/>
    </row>
    <row r="2497" spans="1:14">
      <c r="A2497" s="102"/>
      <c r="I2497" s="103"/>
      <c r="J2497" s="104"/>
      <c r="K2497" s="76"/>
      <c r="L2497" s="76"/>
      <c r="M2497" s="103"/>
      <c r="N2497" s="103"/>
    </row>
    <row r="2498" spans="1:14">
      <c r="A2498" s="102"/>
      <c r="I2498" s="103"/>
      <c r="J2498" s="104"/>
      <c r="K2498" s="76"/>
      <c r="L2498" s="76"/>
      <c r="M2498" s="103"/>
      <c r="N2498" s="103"/>
    </row>
    <row r="2499" spans="1:14">
      <c r="A2499" s="102"/>
      <c r="I2499" s="103"/>
      <c r="J2499" s="104"/>
      <c r="K2499" s="76"/>
      <c r="L2499" s="76"/>
      <c r="M2499" s="103"/>
      <c r="N2499" s="103"/>
    </row>
    <row r="2500" spans="1:14">
      <c r="A2500" s="102"/>
      <c r="I2500" s="103"/>
      <c r="J2500" s="104"/>
      <c r="K2500" s="76"/>
      <c r="L2500" s="76"/>
      <c r="M2500" s="103"/>
      <c r="N2500" s="103"/>
    </row>
    <row r="2501" spans="1:14">
      <c r="I2501" s="103"/>
      <c r="J2501" s="104"/>
      <c r="K2501" s="76"/>
      <c r="L2501" s="76"/>
      <c r="M2501" s="103"/>
      <c r="N2501" s="103"/>
    </row>
    <row r="2502" spans="1:14">
      <c r="I2502" s="103"/>
      <c r="J2502" s="104"/>
      <c r="K2502" s="76"/>
      <c r="L2502" s="76"/>
      <c r="M2502" s="103"/>
      <c r="N2502" s="103"/>
    </row>
    <row r="2503" spans="1:14">
      <c r="I2503" s="103"/>
      <c r="J2503" s="104"/>
      <c r="K2503" s="76"/>
      <c r="L2503" s="76"/>
      <c r="M2503" s="103"/>
      <c r="N2503" s="103"/>
    </row>
    <row r="2504" spans="1:14">
      <c r="I2504" s="103"/>
      <c r="J2504" s="104"/>
      <c r="K2504" s="76"/>
      <c r="L2504" s="76"/>
      <c r="M2504" s="103"/>
      <c r="N2504" s="103"/>
    </row>
    <row r="2505" spans="1:14">
      <c r="I2505" s="103"/>
      <c r="J2505" s="104"/>
      <c r="K2505" s="76"/>
      <c r="L2505" s="76"/>
      <c r="M2505" s="103"/>
      <c r="N2505" s="103"/>
    </row>
    <row r="2506" spans="1:14">
      <c r="I2506" s="103"/>
      <c r="J2506" s="104"/>
      <c r="K2506" s="76"/>
      <c r="L2506" s="76"/>
      <c r="M2506" s="103"/>
      <c r="N2506" s="103"/>
    </row>
    <row r="2507" spans="1:14">
      <c r="I2507" s="103"/>
      <c r="J2507" s="104"/>
      <c r="K2507" s="76"/>
      <c r="L2507" s="76"/>
      <c r="M2507" s="103"/>
      <c r="N2507" s="103"/>
    </row>
    <row r="2508" spans="1:14">
      <c r="I2508" s="103"/>
      <c r="J2508" s="104"/>
      <c r="K2508" s="76"/>
      <c r="L2508" s="76"/>
      <c r="M2508" s="103"/>
      <c r="N2508" s="103"/>
    </row>
    <row r="2509" spans="1:14">
      <c r="I2509" s="103"/>
      <c r="J2509" s="104"/>
      <c r="K2509" s="76"/>
      <c r="L2509" s="76"/>
      <c r="M2509" s="103"/>
      <c r="N2509" s="103"/>
    </row>
    <row r="2510" spans="1:14">
      <c r="I2510" s="103"/>
      <c r="J2510" s="104"/>
      <c r="K2510" s="76"/>
      <c r="L2510" s="76"/>
      <c r="M2510" s="103"/>
      <c r="N2510" s="103"/>
    </row>
    <row r="2511" spans="1:14">
      <c r="I2511" s="103"/>
      <c r="J2511" s="104"/>
      <c r="K2511" s="76"/>
      <c r="L2511" s="76"/>
      <c r="M2511" s="103"/>
      <c r="N2511" s="103"/>
    </row>
    <row r="2512" spans="1:14">
      <c r="I2512" s="103"/>
      <c r="J2512" s="104"/>
      <c r="K2512" s="76"/>
      <c r="L2512" s="76"/>
      <c r="M2512" s="103"/>
      <c r="N2512" s="103"/>
    </row>
    <row r="2513" spans="9:14">
      <c r="I2513" s="103"/>
      <c r="J2513" s="104"/>
      <c r="K2513" s="76"/>
      <c r="L2513" s="76"/>
      <c r="M2513" s="103"/>
      <c r="N2513" s="103"/>
    </row>
    <row r="2514" spans="9:14">
      <c r="I2514" s="103"/>
      <c r="J2514" s="104"/>
      <c r="K2514" s="76"/>
      <c r="L2514" s="76"/>
      <c r="M2514" s="103"/>
      <c r="N2514" s="103"/>
    </row>
    <row r="2515" spans="9:14">
      <c r="I2515" s="103"/>
      <c r="J2515" s="104"/>
      <c r="K2515" s="76"/>
      <c r="L2515" s="76"/>
      <c r="M2515" s="103"/>
      <c r="N2515" s="103"/>
    </row>
    <row r="2516" spans="9:14">
      <c r="I2516" s="103"/>
      <c r="J2516" s="104"/>
      <c r="K2516" s="76"/>
      <c r="L2516" s="76"/>
      <c r="M2516" s="103"/>
      <c r="N2516" s="103"/>
    </row>
    <row r="2517" spans="9:14">
      <c r="I2517" s="103"/>
      <c r="J2517" s="104"/>
      <c r="K2517" s="76"/>
      <c r="L2517" s="76"/>
      <c r="M2517" s="103"/>
      <c r="N2517" s="103"/>
    </row>
    <row r="2518" spans="9:14">
      <c r="I2518" s="103"/>
      <c r="J2518" s="104"/>
      <c r="K2518" s="76"/>
      <c r="L2518" s="76"/>
      <c r="M2518" s="103"/>
      <c r="N2518" s="103"/>
    </row>
    <row r="2519" spans="9:14">
      <c r="I2519" s="103"/>
      <c r="J2519" s="104"/>
      <c r="K2519" s="76"/>
      <c r="L2519" s="76"/>
      <c r="M2519" s="103"/>
      <c r="N2519" s="103"/>
    </row>
    <row r="2520" spans="9:14">
      <c r="I2520" s="103"/>
      <c r="J2520" s="104"/>
      <c r="K2520" s="76"/>
      <c r="L2520" s="76"/>
      <c r="M2520" s="103"/>
      <c r="N2520" s="103"/>
    </row>
    <row r="2521" spans="9:14">
      <c r="I2521" s="103"/>
      <c r="J2521" s="104"/>
      <c r="K2521" s="76"/>
      <c r="L2521" s="76"/>
      <c r="M2521" s="103"/>
      <c r="N2521" s="103"/>
    </row>
    <row r="2522" spans="9:14">
      <c r="I2522" s="103"/>
      <c r="J2522" s="104"/>
      <c r="K2522" s="76"/>
      <c r="L2522" s="76"/>
      <c r="M2522" s="103"/>
      <c r="N2522" s="103"/>
    </row>
    <row r="2523" spans="9:14">
      <c r="I2523" s="103"/>
      <c r="J2523" s="104"/>
      <c r="K2523" s="76"/>
      <c r="L2523" s="76"/>
      <c r="M2523" s="103"/>
      <c r="N2523" s="103"/>
    </row>
    <row r="2524" spans="9:14">
      <c r="I2524" s="103"/>
      <c r="J2524" s="104"/>
      <c r="K2524" s="76"/>
      <c r="L2524" s="76"/>
      <c r="M2524" s="103"/>
      <c r="N2524" s="103"/>
    </row>
    <row r="2525" spans="9:14">
      <c r="I2525" s="103"/>
      <c r="J2525" s="104"/>
      <c r="K2525" s="76"/>
      <c r="L2525" s="76"/>
      <c r="M2525" s="103"/>
      <c r="N2525" s="103"/>
    </row>
    <row r="2526" spans="9:14">
      <c r="I2526" s="103"/>
      <c r="J2526" s="104"/>
      <c r="K2526" s="76"/>
      <c r="L2526" s="76"/>
      <c r="M2526" s="103"/>
      <c r="N2526" s="103"/>
    </row>
    <row r="2527" spans="9:14">
      <c r="I2527" s="103"/>
      <c r="J2527" s="104"/>
      <c r="K2527" s="76"/>
      <c r="L2527" s="76"/>
      <c r="M2527" s="103"/>
      <c r="N2527" s="103"/>
    </row>
    <row r="2528" spans="9:14">
      <c r="I2528" s="103"/>
      <c r="J2528" s="104"/>
      <c r="K2528" s="76"/>
      <c r="L2528" s="76"/>
      <c r="M2528" s="103"/>
      <c r="N2528" s="103"/>
    </row>
    <row r="2529" spans="9:14">
      <c r="I2529" s="103"/>
      <c r="J2529" s="104"/>
      <c r="K2529" s="76"/>
      <c r="L2529" s="76"/>
      <c r="M2529" s="103"/>
      <c r="N2529" s="103"/>
    </row>
    <row r="2530" spans="9:14">
      <c r="I2530" s="103"/>
      <c r="J2530" s="104"/>
      <c r="K2530" s="76"/>
      <c r="L2530" s="76"/>
      <c r="M2530" s="103"/>
      <c r="N2530" s="103"/>
    </row>
  </sheetData>
  <mergeCells count="4">
    <mergeCell ref="A3:J3"/>
    <mergeCell ref="A4:J4"/>
    <mergeCell ref="P14:Q14"/>
    <mergeCell ref="P23:S2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" x14ac:dyDescent="0"/>
  <sheetData/>
  <phoneticPr fontId="0" type="noConversion"/>
  <pageMargins left="0.78740157499999996" right="0.78740157499999996" top="0.984251969" bottom="0.984251969" header="0.4921259845" footer="0.492125984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convers.+compens.</vt:lpstr>
      <vt:lpstr>Recalculate Fibox values</vt:lpstr>
      <vt:lpstr>Tabelle3</vt:lpstr>
    </vt:vector>
  </TitlesOfParts>
  <Company>PreSens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Huber</dc:creator>
  <cp:lastModifiedBy>Rainer Sieger</cp:lastModifiedBy>
  <dcterms:created xsi:type="dcterms:W3CDTF">2005-07-08T08:28:11Z</dcterms:created>
  <dcterms:modified xsi:type="dcterms:W3CDTF">2013-11-10T21:16:16Z</dcterms:modified>
</cp:coreProperties>
</file>