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D13" i="2"/>
  <c r="D15" i="2"/>
  <c r="F13" i="2"/>
  <c r="J16" i="2"/>
  <c r="B45" i="1"/>
  <c r="B34" i="1"/>
  <c r="B32" i="1"/>
  <c r="B44" i="1"/>
  <c r="B33" i="1"/>
  <c r="B31" i="1"/>
  <c r="B39" i="1"/>
  <c r="D16" i="2"/>
  <c r="D14" i="2"/>
  <c r="F14" i="2"/>
  <c r="F15" i="2"/>
  <c r="H13" i="2"/>
  <c r="B38" i="1"/>
  <c r="B40" i="1"/>
  <c r="B35" i="1"/>
  <c r="B36" i="1"/>
  <c r="J15" i="2"/>
  <c r="R21" i="2"/>
  <c r="S21" i="2"/>
  <c r="B42" i="1"/>
  <c r="B43" i="1"/>
  <c r="B18" i="1"/>
  <c r="I112" i="2"/>
  <c r="I114" i="2"/>
  <c r="I116" i="2"/>
  <c r="I118" i="2"/>
  <c r="I120" i="2"/>
  <c r="I122" i="2"/>
  <c r="I124" i="2"/>
  <c r="I126" i="2"/>
  <c r="I128" i="2"/>
  <c r="I130" i="2"/>
  <c r="I132" i="2"/>
  <c r="I221" i="2"/>
  <c r="I223" i="2"/>
  <c r="I225" i="2"/>
  <c r="I227" i="2"/>
  <c r="I229" i="2"/>
  <c r="I231" i="2"/>
  <c r="I233" i="2"/>
  <c r="I224" i="2"/>
  <c r="I228" i="2"/>
  <c r="I232" i="2"/>
  <c r="I111" i="2"/>
  <c r="I115" i="2"/>
  <c r="I119" i="2"/>
  <c r="I123" i="2"/>
  <c r="I127" i="2"/>
  <c r="I131" i="2"/>
  <c r="I138" i="2"/>
  <c r="I139" i="2"/>
  <c r="I146" i="2"/>
  <c r="I147" i="2"/>
  <c r="I154" i="2"/>
  <c r="I156" i="2"/>
  <c r="I158" i="2"/>
  <c r="I160" i="2"/>
  <c r="I162" i="2"/>
  <c r="I164" i="2"/>
  <c r="I166" i="2"/>
  <c r="I168" i="2"/>
  <c r="I170" i="2"/>
  <c r="I172" i="2"/>
  <c r="I174" i="2"/>
  <c r="I176" i="2"/>
  <c r="I140" i="2"/>
  <c r="I141" i="2"/>
  <c r="I148" i="2"/>
  <c r="I149" i="2"/>
  <c r="I44" i="2"/>
  <c r="I46" i="2"/>
  <c r="I137" i="2"/>
  <c r="I144" i="2"/>
  <c r="I153" i="2"/>
  <c r="I177" i="2"/>
  <c r="I184" i="2"/>
  <c r="I185" i="2"/>
  <c r="I222" i="2"/>
  <c r="I230" i="2"/>
  <c r="I117" i="2"/>
  <c r="I125" i="2"/>
  <c r="I133" i="2"/>
  <c r="I135" i="2"/>
  <c r="I142" i="2"/>
  <c r="I151" i="2"/>
  <c r="I157" i="2"/>
  <c r="I161" i="2"/>
  <c r="I165" i="2"/>
  <c r="I169" i="2"/>
  <c r="I173" i="2"/>
  <c r="I182" i="2"/>
  <c r="I183" i="2"/>
  <c r="I190" i="2"/>
  <c r="I191" i="2"/>
  <c r="I198" i="2"/>
  <c r="I199" i="2"/>
  <c r="I206" i="2"/>
  <c r="I207" i="2"/>
  <c r="I214" i="2"/>
  <c r="I136" i="2"/>
  <c r="I181" i="2"/>
  <c r="I188" i="2"/>
  <c r="I192" i="2"/>
  <c r="I205" i="2"/>
  <c r="I211" i="2"/>
  <c r="I212" i="2"/>
  <c r="I218" i="2"/>
  <c r="I219" i="2"/>
  <c r="I37" i="2"/>
  <c r="I39" i="2"/>
  <c r="I41" i="2"/>
  <c r="I22" i="2"/>
  <c r="I24" i="2"/>
  <c r="I121" i="2"/>
  <c r="I143" i="2"/>
  <c r="I150" i="2"/>
  <c r="I159" i="2"/>
  <c r="I167" i="2"/>
  <c r="I175" i="2"/>
  <c r="I179" i="2"/>
  <c r="I186" i="2"/>
  <c r="I193" i="2"/>
  <c r="I194" i="2"/>
  <c r="I200" i="2"/>
  <c r="I213" i="2"/>
  <c r="I216" i="2"/>
  <c r="I217" i="2"/>
  <c r="I43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84" i="2"/>
  <c r="I86" i="2"/>
  <c r="I88" i="2"/>
  <c r="I90" i="2"/>
  <c r="I92" i="2"/>
  <c r="I94" i="2"/>
  <c r="I96" i="2"/>
  <c r="I98" i="2"/>
  <c r="I100" i="2"/>
  <c r="I102" i="2"/>
  <c r="I104" i="2"/>
  <c r="I106" i="2"/>
  <c r="I108" i="2"/>
  <c r="I145" i="2"/>
  <c r="I152" i="2"/>
  <c r="I189" i="2"/>
  <c r="I196" i="2"/>
  <c r="I201" i="2"/>
  <c r="I208" i="2"/>
  <c r="I215" i="2"/>
  <c r="I45" i="2"/>
  <c r="I51" i="2"/>
  <c r="I55" i="2"/>
  <c r="I59" i="2"/>
  <c r="I63" i="2"/>
  <c r="I67" i="2"/>
  <c r="I71" i="2"/>
  <c r="I75" i="2"/>
  <c r="I79" i="2"/>
  <c r="I83" i="2"/>
  <c r="I87" i="2"/>
  <c r="I91" i="2"/>
  <c r="I95" i="2"/>
  <c r="I99" i="2"/>
  <c r="I103" i="2"/>
  <c r="I107" i="2"/>
  <c r="I40" i="2"/>
  <c r="I25" i="2"/>
  <c r="I27" i="2"/>
  <c r="I29" i="2"/>
  <c r="I31" i="2"/>
  <c r="I33" i="2"/>
  <c r="I35" i="2"/>
  <c r="I21" i="2"/>
  <c r="H14" i="2"/>
  <c r="I73" i="2"/>
  <c r="I81" i="2"/>
  <c r="I89" i="2"/>
  <c r="I97" i="2"/>
  <c r="I113" i="2"/>
  <c r="I134" i="2"/>
  <c r="I155" i="2"/>
  <c r="I171" i="2"/>
  <c r="I187" i="2"/>
  <c r="I197" i="2"/>
  <c r="I204" i="2"/>
  <c r="I209" i="2"/>
  <c r="I110" i="2"/>
  <c r="I47" i="2"/>
  <c r="I42" i="2"/>
  <c r="I180" i="2"/>
  <c r="I195" i="2"/>
  <c r="I202" i="2"/>
  <c r="I49" i="2"/>
  <c r="I53" i="2"/>
  <c r="I57" i="2"/>
  <c r="I61" i="2"/>
  <c r="I65" i="2"/>
  <c r="I69" i="2"/>
  <c r="I77" i="2"/>
  <c r="I85" i="2"/>
  <c r="I93" i="2"/>
  <c r="I105" i="2"/>
  <c r="I23" i="2"/>
  <c r="I26" i="2"/>
  <c r="I30" i="2"/>
  <c r="I34" i="2"/>
  <c r="I101" i="2"/>
  <c r="I109" i="2"/>
  <c r="I36" i="2"/>
  <c r="I203" i="2"/>
  <c r="I38" i="2"/>
  <c r="I226" i="2"/>
  <c r="I129" i="2"/>
  <c r="I178" i="2"/>
  <c r="I210" i="2"/>
  <c r="I28" i="2"/>
  <c r="I32" i="2"/>
  <c r="I163" i="2"/>
  <c r="I220" i="2"/>
  <c r="J178" i="2"/>
  <c r="M178" i="2"/>
  <c r="N178" i="2"/>
  <c r="K178" i="2"/>
  <c r="L178" i="2"/>
  <c r="K34" i="2"/>
  <c r="L34" i="2"/>
  <c r="J34" i="2"/>
  <c r="M34" i="2"/>
  <c r="N34" i="2"/>
  <c r="K69" i="2"/>
  <c r="L69" i="2"/>
  <c r="M69" i="2"/>
  <c r="N69" i="2"/>
  <c r="J69" i="2"/>
  <c r="J180" i="2"/>
  <c r="K180" i="2"/>
  <c r="L180" i="2"/>
  <c r="M180" i="2"/>
  <c r="N180" i="2"/>
  <c r="K171" i="2"/>
  <c r="L171" i="2"/>
  <c r="M171" i="2"/>
  <c r="N171" i="2"/>
  <c r="J171" i="2"/>
  <c r="M31" i="2"/>
  <c r="N31" i="2"/>
  <c r="J31" i="2"/>
  <c r="K31" i="2"/>
  <c r="L31" i="2"/>
  <c r="K95" i="2"/>
  <c r="L95" i="2"/>
  <c r="J95" i="2"/>
  <c r="M95" i="2"/>
  <c r="N95" i="2"/>
  <c r="K63" i="2"/>
  <c r="L63" i="2"/>
  <c r="M63" i="2"/>
  <c r="N63" i="2"/>
  <c r="J63" i="2"/>
  <c r="J196" i="2"/>
  <c r="K196" i="2"/>
  <c r="L196" i="2"/>
  <c r="M196" i="2"/>
  <c r="N196" i="2"/>
  <c r="J100" i="2"/>
  <c r="M100" i="2"/>
  <c r="N100" i="2"/>
  <c r="K100" i="2"/>
  <c r="L100" i="2"/>
  <c r="J84" i="2"/>
  <c r="M84" i="2"/>
  <c r="N84" i="2"/>
  <c r="K84" i="2"/>
  <c r="L84" i="2"/>
  <c r="J68" i="2"/>
  <c r="M68" i="2"/>
  <c r="N68" i="2"/>
  <c r="K68" i="2"/>
  <c r="L68" i="2"/>
  <c r="J52" i="2"/>
  <c r="M52" i="2"/>
  <c r="N52" i="2"/>
  <c r="K52" i="2"/>
  <c r="L52" i="2"/>
  <c r="J194" i="2"/>
  <c r="K194" i="2"/>
  <c r="L194" i="2"/>
  <c r="M194" i="2"/>
  <c r="N194" i="2"/>
  <c r="K143" i="2"/>
  <c r="L143" i="2"/>
  <c r="M143" i="2"/>
  <c r="N143" i="2"/>
  <c r="J143" i="2"/>
  <c r="J218" i="2"/>
  <c r="M218" i="2"/>
  <c r="N218" i="2"/>
  <c r="K218" i="2"/>
  <c r="L218" i="2"/>
  <c r="J214" i="2"/>
  <c r="K214" i="2"/>
  <c r="L214" i="2"/>
  <c r="M214" i="2"/>
  <c r="N214" i="2"/>
  <c r="J182" i="2"/>
  <c r="K182" i="2"/>
  <c r="L182" i="2"/>
  <c r="M182" i="2"/>
  <c r="N182" i="2"/>
  <c r="K135" i="2"/>
  <c r="L135" i="2"/>
  <c r="M135" i="2"/>
  <c r="N135" i="2"/>
  <c r="J135" i="2"/>
  <c r="M177" i="2"/>
  <c r="N177" i="2"/>
  <c r="K177" i="2"/>
  <c r="L177" i="2"/>
  <c r="J177" i="2"/>
  <c r="M141" i="2"/>
  <c r="N141" i="2"/>
  <c r="J141" i="2"/>
  <c r="K141" i="2"/>
  <c r="L141" i="2"/>
  <c r="M164" i="2"/>
  <c r="N164" i="2"/>
  <c r="J164" i="2"/>
  <c r="K164" i="2"/>
  <c r="L164" i="2"/>
  <c r="J139" i="2"/>
  <c r="M139" i="2"/>
  <c r="N139" i="2"/>
  <c r="K139" i="2"/>
  <c r="L139" i="2"/>
  <c r="J232" i="2"/>
  <c r="K232" i="2"/>
  <c r="L232" i="2"/>
  <c r="M232" i="2"/>
  <c r="N232" i="2"/>
  <c r="M223" i="2"/>
  <c r="N223" i="2"/>
  <c r="J223" i="2"/>
  <c r="K223" i="2"/>
  <c r="L223" i="2"/>
  <c r="M112" i="2"/>
  <c r="N112" i="2"/>
  <c r="J112" i="2"/>
  <c r="K112" i="2"/>
  <c r="L112" i="2"/>
  <c r="K129" i="2"/>
  <c r="L129" i="2"/>
  <c r="M129" i="2"/>
  <c r="N129" i="2"/>
  <c r="J129" i="2"/>
  <c r="K30" i="2"/>
  <c r="L30" i="2"/>
  <c r="M30" i="2"/>
  <c r="N30" i="2"/>
  <c r="J30" i="2"/>
  <c r="K65" i="2"/>
  <c r="L65" i="2"/>
  <c r="M65" i="2"/>
  <c r="N65" i="2"/>
  <c r="J65" i="2"/>
  <c r="K42" i="2"/>
  <c r="L42" i="2"/>
  <c r="M42" i="2"/>
  <c r="N42" i="2"/>
  <c r="J42" i="2"/>
  <c r="K155" i="2"/>
  <c r="L155" i="2"/>
  <c r="M155" i="2"/>
  <c r="N155" i="2"/>
  <c r="J155" i="2"/>
  <c r="J21" i="2"/>
  <c r="M21" i="2"/>
  <c r="N21" i="2"/>
  <c r="K21" i="2"/>
  <c r="L21" i="2"/>
  <c r="K107" i="2"/>
  <c r="L107" i="2"/>
  <c r="J107" i="2"/>
  <c r="M107" i="2"/>
  <c r="N107" i="2"/>
  <c r="K75" i="2"/>
  <c r="L75" i="2"/>
  <c r="M75" i="2"/>
  <c r="N75" i="2"/>
  <c r="J75" i="2"/>
  <c r="K215" i="2"/>
  <c r="L215" i="2"/>
  <c r="J215" i="2"/>
  <c r="M215" i="2"/>
  <c r="N215" i="2"/>
  <c r="J106" i="2"/>
  <c r="M106" i="2"/>
  <c r="N106" i="2"/>
  <c r="K106" i="2"/>
  <c r="L106" i="2"/>
  <c r="J90" i="2"/>
  <c r="M90" i="2"/>
  <c r="N90" i="2"/>
  <c r="K90" i="2"/>
  <c r="L90" i="2"/>
  <c r="J74" i="2"/>
  <c r="M74" i="2"/>
  <c r="N74" i="2"/>
  <c r="K74" i="2"/>
  <c r="L74" i="2"/>
  <c r="J58" i="2"/>
  <c r="M58" i="2"/>
  <c r="N58" i="2"/>
  <c r="K58" i="2"/>
  <c r="L58" i="2"/>
  <c r="J216" i="2"/>
  <c r="K216" i="2"/>
  <c r="L216" i="2"/>
  <c r="M216" i="2"/>
  <c r="N216" i="2"/>
  <c r="K167" i="2"/>
  <c r="L167" i="2"/>
  <c r="M167" i="2"/>
  <c r="N167" i="2"/>
  <c r="J167" i="2"/>
  <c r="M39" i="2"/>
  <c r="N39" i="2"/>
  <c r="J39" i="2"/>
  <c r="K39" i="2"/>
  <c r="L39" i="2"/>
  <c r="J188" i="2"/>
  <c r="K188" i="2"/>
  <c r="L188" i="2"/>
  <c r="M188" i="2"/>
  <c r="N188" i="2"/>
  <c r="M191" i="2"/>
  <c r="N191" i="2"/>
  <c r="K191" i="2"/>
  <c r="L191" i="2"/>
  <c r="J191" i="2"/>
  <c r="K157" i="2"/>
  <c r="L157" i="2"/>
  <c r="J157" i="2"/>
  <c r="M157" i="2"/>
  <c r="N157" i="2"/>
  <c r="J222" i="2"/>
  <c r="K222" i="2"/>
  <c r="L222" i="2"/>
  <c r="M222" i="2"/>
  <c r="N222" i="2"/>
  <c r="M44" i="2"/>
  <c r="N44" i="2"/>
  <c r="J44" i="2"/>
  <c r="K44" i="2"/>
  <c r="L44" i="2"/>
  <c r="M170" i="2"/>
  <c r="N170" i="2"/>
  <c r="J170" i="2"/>
  <c r="K170" i="2"/>
  <c r="L170" i="2"/>
  <c r="M154" i="2"/>
  <c r="N154" i="2"/>
  <c r="J154" i="2"/>
  <c r="K154" i="2"/>
  <c r="L154" i="2"/>
  <c r="K119" i="2"/>
  <c r="L119" i="2"/>
  <c r="J119" i="2"/>
  <c r="M119" i="2"/>
  <c r="N119" i="2"/>
  <c r="M229" i="2"/>
  <c r="N229" i="2"/>
  <c r="K229" i="2"/>
  <c r="L229" i="2"/>
  <c r="J229" i="2"/>
  <c r="M126" i="2"/>
  <c r="N126" i="2"/>
  <c r="J126" i="2"/>
  <c r="K126" i="2"/>
  <c r="L126" i="2"/>
  <c r="B22" i="1"/>
  <c r="B20" i="1"/>
  <c r="B21" i="1"/>
  <c r="B19" i="1"/>
  <c r="J220" i="2"/>
  <c r="M220" i="2"/>
  <c r="N220" i="2"/>
  <c r="K220" i="2"/>
  <c r="L220" i="2"/>
  <c r="J210" i="2"/>
  <c r="M210" i="2"/>
  <c r="N210" i="2"/>
  <c r="K210" i="2"/>
  <c r="L210" i="2"/>
  <c r="K38" i="2"/>
  <c r="L38" i="2"/>
  <c r="J38" i="2"/>
  <c r="M38" i="2"/>
  <c r="N38" i="2"/>
  <c r="K101" i="2"/>
  <c r="L101" i="2"/>
  <c r="M101" i="2"/>
  <c r="N101" i="2"/>
  <c r="J101" i="2"/>
  <c r="K23" i="2"/>
  <c r="L23" i="2"/>
  <c r="M23" i="2"/>
  <c r="N23" i="2"/>
  <c r="J23" i="2"/>
  <c r="K77" i="2"/>
  <c r="L77" i="2"/>
  <c r="M77" i="2"/>
  <c r="N77" i="2"/>
  <c r="J77" i="2"/>
  <c r="K57" i="2"/>
  <c r="L57" i="2"/>
  <c r="M57" i="2"/>
  <c r="N57" i="2"/>
  <c r="J57" i="2"/>
  <c r="K195" i="2"/>
  <c r="L195" i="2"/>
  <c r="M195" i="2"/>
  <c r="N195" i="2"/>
  <c r="J195" i="2"/>
  <c r="M110" i="2"/>
  <c r="N110" i="2"/>
  <c r="K110" i="2"/>
  <c r="L110" i="2"/>
  <c r="J110" i="2"/>
  <c r="M187" i="2"/>
  <c r="N187" i="2"/>
  <c r="K187" i="2"/>
  <c r="L187" i="2"/>
  <c r="J187" i="2"/>
  <c r="K113" i="2"/>
  <c r="L113" i="2"/>
  <c r="M113" i="2"/>
  <c r="N113" i="2"/>
  <c r="J113" i="2"/>
  <c r="K73" i="2"/>
  <c r="L73" i="2"/>
  <c r="M73" i="2"/>
  <c r="N73" i="2"/>
  <c r="J73" i="2"/>
  <c r="M33" i="2"/>
  <c r="N33" i="2"/>
  <c r="J33" i="2"/>
  <c r="K33" i="2"/>
  <c r="L33" i="2"/>
  <c r="M25" i="2"/>
  <c r="N25" i="2"/>
  <c r="J25" i="2"/>
  <c r="K25" i="2"/>
  <c r="L25" i="2"/>
  <c r="K99" i="2"/>
  <c r="L99" i="2"/>
  <c r="J99" i="2"/>
  <c r="M99" i="2"/>
  <c r="N99" i="2"/>
  <c r="K83" i="2"/>
  <c r="L83" i="2"/>
  <c r="M83" i="2"/>
  <c r="N83" i="2"/>
  <c r="J83" i="2"/>
  <c r="K67" i="2"/>
  <c r="L67" i="2"/>
  <c r="J67" i="2"/>
  <c r="M67" i="2"/>
  <c r="N67" i="2"/>
  <c r="K51" i="2"/>
  <c r="L51" i="2"/>
  <c r="J51" i="2"/>
  <c r="M51" i="2"/>
  <c r="N51" i="2"/>
  <c r="M201" i="2"/>
  <c r="N201" i="2"/>
  <c r="K201" i="2"/>
  <c r="L201" i="2"/>
  <c r="J201" i="2"/>
  <c r="J145" i="2"/>
  <c r="K145" i="2"/>
  <c r="L145" i="2"/>
  <c r="M145" i="2"/>
  <c r="N145" i="2"/>
  <c r="J102" i="2"/>
  <c r="M102" i="2"/>
  <c r="N102" i="2"/>
  <c r="K102" i="2"/>
  <c r="L102" i="2"/>
  <c r="J94" i="2"/>
  <c r="M94" i="2"/>
  <c r="N94" i="2"/>
  <c r="K94" i="2"/>
  <c r="L94" i="2"/>
  <c r="J86" i="2"/>
  <c r="M86" i="2"/>
  <c r="N86" i="2"/>
  <c r="K86" i="2"/>
  <c r="L86" i="2"/>
  <c r="J78" i="2"/>
  <c r="M78" i="2"/>
  <c r="N78" i="2"/>
  <c r="K78" i="2"/>
  <c r="L78" i="2"/>
  <c r="J70" i="2"/>
  <c r="M70" i="2"/>
  <c r="N70" i="2"/>
  <c r="K70" i="2"/>
  <c r="L70" i="2"/>
  <c r="J62" i="2"/>
  <c r="M62" i="2"/>
  <c r="N62" i="2"/>
  <c r="K62" i="2"/>
  <c r="L62" i="2"/>
  <c r="J54" i="2"/>
  <c r="M54" i="2"/>
  <c r="N54" i="2"/>
  <c r="K54" i="2"/>
  <c r="L54" i="2"/>
  <c r="J43" i="2"/>
  <c r="M43" i="2"/>
  <c r="N43" i="2"/>
  <c r="K43" i="2"/>
  <c r="L43" i="2"/>
  <c r="J200" i="2"/>
  <c r="M200" i="2"/>
  <c r="N200" i="2"/>
  <c r="K200" i="2"/>
  <c r="L200" i="2"/>
  <c r="M179" i="2"/>
  <c r="N179" i="2"/>
  <c r="K179" i="2"/>
  <c r="L179" i="2"/>
  <c r="J179" i="2"/>
  <c r="J150" i="2"/>
  <c r="M150" i="2"/>
  <c r="N150" i="2"/>
  <c r="K150" i="2"/>
  <c r="L150" i="2"/>
  <c r="M22" i="2"/>
  <c r="N22" i="2"/>
  <c r="J22" i="2"/>
  <c r="K22" i="2"/>
  <c r="L22" i="2"/>
  <c r="M219" i="2"/>
  <c r="N219" i="2"/>
  <c r="J219" i="2"/>
  <c r="K219" i="2"/>
  <c r="L219" i="2"/>
  <c r="J205" i="2"/>
  <c r="M205" i="2"/>
  <c r="N205" i="2"/>
  <c r="K205" i="2"/>
  <c r="L205" i="2"/>
  <c r="J136" i="2"/>
  <c r="K136" i="2"/>
  <c r="L136" i="2"/>
  <c r="M136" i="2"/>
  <c r="N136" i="2"/>
  <c r="J199" i="2"/>
  <c r="K199" i="2"/>
  <c r="L199" i="2"/>
  <c r="M199" i="2"/>
  <c r="N199" i="2"/>
  <c r="J183" i="2"/>
  <c r="K183" i="2"/>
  <c r="L183" i="2"/>
  <c r="M183" i="2"/>
  <c r="N183" i="2"/>
  <c r="K165" i="2"/>
  <c r="L165" i="2"/>
  <c r="J165" i="2"/>
  <c r="M165" i="2"/>
  <c r="N165" i="2"/>
  <c r="J142" i="2"/>
  <c r="M142" i="2"/>
  <c r="N142" i="2"/>
  <c r="K142" i="2"/>
  <c r="L142" i="2"/>
  <c r="K117" i="2"/>
  <c r="L117" i="2"/>
  <c r="M117" i="2"/>
  <c r="N117" i="2"/>
  <c r="J117" i="2"/>
  <c r="J184" i="2"/>
  <c r="M184" i="2"/>
  <c r="N184" i="2"/>
  <c r="K184" i="2"/>
  <c r="L184" i="2"/>
  <c r="J137" i="2"/>
  <c r="K137" i="2"/>
  <c r="L137" i="2"/>
  <c r="M137" i="2"/>
  <c r="N137" i="2"/>
  <c r="J148" i="2"/>
  <c r="M148" i="2"/>
  <c r="N148" i="2"/>
  <c r="K148" i="2"/>
  <c r="L148" i="2"/>
  <c r="M174" i="2"/>
  <c r="N174" i="2"/>
  <c r="J174" i="2"/>
  <c r="K174" i="2"/>
  <c r="L174" i="2"/>
  <c r="M166" i="2"/>
  <c r="N166" i="2"/>
  <c r="J166" i="2"/>
  <c r="K166" i="2"/>
  <c r="L166" i="2"/>
  <c r="M158" i="2"/>
  <c r="N158" i="2"/>
  <c r="J158" i="2"/>
  <c r="K158" i="2"/>
  <c r="L158" i="2"/>
  <c r="J146" i="2"/>
  <c r="K146" i="2"/>
  <c r="L146" i="2"/>
  <c r="M146" i="2"/>
  <c r="N146" i="2"/>
  <c r="K127" i="2"/>
  <c r="L127" i="2"/>
  <c r="J127" i="2"/>
  <c r="M127" i="2"/>
  <c r="N127" i="2"/>
  <c r="K111" i="2"/>
  <c r="L111" i="2"/>
  <c r="J111" i="2"/>
  <c r="M111" i="2"/>
  <c r="N111" i="2"/>
  <c r="M233" i="2"/>
  <c r="N233" i="2"/>
  <c r="K233" i="2"/>
  <c r="L233" i="2"/>
  <c r="J233" i="2"/>
  <c r="M225" i="2"/>
  <c r="N225" i="2"/>
  <c r="K225" i="2"/>
  <c r="L225" i="2"/>
  <c r="J225" i="2"/>
  <c r="M130" i="2"/>
  <c r="N130" i="2"/>
  <c r="J130" i="2"/>
  <c r="K130" i="2"/>
  <c r="L130" i="2"/>
  <c r="M122" i="2"/>
  <c r="N122" i="2"/>
  <c r="J122" i="2"/>
  <c r="K122" i="2"/>
  <c r="L122" i="2"/>
  <c r="M114" i="2"/>
  <c r="N114" i="2"/>
  <c r="J114" i="2"/>
  <c r="K114" i="2"/>
  <c r="L114" i="2"/>
  <c r="K163" i="2"/>
  <c r="L163" i="2"/>
  <c r="M163" i="2"/>
  <c r="N163" i="2"/>
  <c r="J163" i="2"/>
  <c r="K203" i="2"/>
  <c r="L203" i="2"/>
  <c r="M203" i="2"/>
  <c r="N203" i="2"/>
  <c r="J203" i="2"/>
  <c r="K105" i="2"/>
  <c r="L105" i="2"/>
  <c r="M105" i="2"/>
  <c r="N105" i="2"/>
  <c r="J105" i="2"/>
  <c r="K53" i="2"/>
  <c r="L53" i="2"/>
  <c r="M53" i="2"/>
  <c r="N53" i="2"/>
  <c r="J53" i="2"/>
  <c r="M209" i="2"/>
  <c r="N209" i="2"/>
  <c r="K209" i="2"/>
  <c r="L209" i="2"/>
  <c r="J209" i="2"/>
  <c r="K97" i="2"/>
  <c r="L97" i="2"/>
  <c r="M97" i="2"/>
  <c r="N97" i="2"/>
  <c r="J97" i="2"/>
  <c r="J13" i="2"/>
  <c r="J14" i="2"/>
  <c r="K40" i="2"/>
  <c r="L40" i="2"/>
  <c r="J40" i="2"/>
  <c r="M40" i="2"/>
  <c r="N40" i="2"/>
  <c r="K79" i="2"/>
  <c r="L79" i="2"/>
  <c r="J79" i="2"/>
  <c r="M79" i="2"/>
  <c r="N79" i="2"/>
  <c r="K45" i="2"/>
  <c r="L45" i="2"/>
  <c r="M45" i="2"/>
  <c r="N45" i="2"/>
  <c r="J45" i="2"/>
  <c r="J108" i="2"/>
  <c r="M108" i="2"/>
  <c r="N108" i="2"/>
  <c r="K108" i="2"/>
  <c r="L108" i="2"/>
  <c r="J92" i="2"/>
  <c r="M92" i="2"/>
  <c r="N92" i="2"/>
  <c r="K92" i="2"/>
  <c r="L92" i="2"/>
  <c r="J76" i="2"/>
  <c r="M76" i="2"/>
  <c r="N76" i="2"/>
  <c r="K76" i="2"/>
  <c r="L76" i="2"/>
  <c r="J60" i="2"/>
  <c r="M60" i="2"/>
  <c r="N60" i="2"/>
  <c r="K60" i="2"/>
  <c r="L60" i="2"/>
  <c r="J217" i="2"/>
  <c r="K217" i="2"/>
  <c r="L217" i="2"/>
  <c r="M217" i="2"/>
  <c r="N217" i="2"/>
  <c r="K175" i="2"/>
  <c r="L175" i="2"/>
  <c r="M175" i="2"/>
  <c r="N175" i="2"/>
  <c r="J175" i="2"/>
  <c r="M41" i="2"/>
  <c r="N41" i="2"/>
  <c r="J41" i="2"/>
  <c r="K41" i="2"/>
  <c r="L41" i="2"/>
  <c r="J192" i="2"/>
  <c r="M192" i="2"/>
  <c r="N192" i="2"/>
  <c r="K192" i="2"/>
  <c r="L192" i="2"/>
  <c r="J198" i="2"/>
  <c r="M198" i="2"/>
  <c r="N198" i="2"/>
  <c r="K198" i="2"/>
  <c r="L198" i="2"/>
  <c r="K161" i="2"/>
  <c r="L161" i="2"/>
  <c r="J161" i="2"/>
  <c r="M161" i="2"/>
  <c r="N161" i="2"/>
  <c r="J230" i="2"/>
  <c r="K230" i="2"/>
  <c r="L230" i="2"/>
  <c r="M230" i="2"/>
  <c r="N230" i="2"/>
  <c r="M46" i="2"/>
  <c r="N46" i="2"/>
  <c r="K46" i="2"/>
  <c r="L46" i="2"/>
  <c r="J46" i="2"/>
  <c r="M172" i="2"/>
  <c r="N172" i="2"/>
  <c r="J172" i="2"/>
  <c r="K172" i="2"/>
  <c r="L172" i="2"/>
  <c r="M156" i="2"/>
  <c r="N156" i="2"/>
  <c r="J156" i="2"/>
  <c r="K156" i="2"/>
  <c r="L156" i="2"/>
  <c r="K123" i="2"/>
  <c r="L123" i="2"/>
  <c r="J123" i="2"/>
  <c r="M123" i="2"/>
  <c r="N123" i="2"/>
  <c r="M231" i="2"/>
  <c r="N231" i="2"/>
  <c r="J231" i="2"/>
  <c r="K231" i="2"/>
  <c r="L231" i="2"/>
  <c r="M128" i="2"/>
  <c r="N128" i="2"/>
  <c r="J128" i="2"/>
  <c r="K128" i="2"/>
  <c r="L128" i="2"/>
  <c r="M120" i="2"/>
  <c r="N120" i="2"/>
  <c r="J120" i="2"/>
  <c r="K120" i="2"/>
  <c r="L120" i="2"/>
  <c r="K32" i="2"/>
  <c r="L32" i="2"/>
  <c r="M32" i="2"/>
  <c r="N32" i="2"/>
  <c r="J32" i="2"/>
  <c r="K36" i="2"/>
  <c r="L36" i="2"/>
  <c r="M36" i="2"/>
  <c r="N36" i="2"/>
  <c r="J36" i="2"/>
  <c r="K93" i="2"/>
  <c r="L93" i="2"/>
  <c r="M93" i="2"/>
  <c r="N93" i="2"/>
  <c r="J93" i="2"/>
  <c r="K49" i="2"/>
  <c r="L49" i="2"/>
  <c r="M49" i="2"/>
  <c r="N49" i="2"/>
  <c r="J49" i="2"/>
  <c r="J204" i="2"/>
  <c r="K204" i="2"/>
  <c r="L204" i="2"/>
  <c r="M204" i="2"/>
  <c r="N204" i="2"/>
  <c r="K89" i="2"/>
  <c r="L89" i="2"/>
  <c r="M89" i="2"/>
  <c r="N89" i="2"/>
  <c r="J89" i="2"/>
  <c r="M29" i="2"/>
  <c r="N29" i="2"/>
  <c r="J29" i="2"/>
  <c r="K29" i="2"/>
  <c r="L29" i="2"/>
  <c r="K91" i="2"/>
  <c r="L91" i="2"/>
  <c r="M91" i="2"/>
  <c r="N91" i="2"/>
  <c r="J91" i="2"/>
  <c r="K59" i="2"/>
  <c r="L59" i="2"/>
  <c r="J59" i="2"/>
  <c r="M59" i="2"/>
  <c r="N59" i="2"/>
  <c r="J189" i="2"/>
  <c r="M189" i="2"/>
  <c r="N189" i="2"/>
  <c r="K189" i="2"/>
  <c r="L189" i="2"/>
  <c r="J98" i="2"/>
  <c r="M98" i="2"/>
  <c r="N98" i="2"/>
  <c r="K98" i="2"/>
  <c r="L98" i="2"/>
  <c r="J82" i="2"/>
  <c r="M82" i="2"/>
  <c r="N82" i="2"/>
  <c r="K82" i="2"/>
  <c r="L82" i="2"/>
  <c r="J66" i="2"/>
  <c r="M66" i="2"/>
  <c r="N66" i="2"/>
  <c r="K66" i="2"/>
  <c r="L66" i="2"/>
  <c r="J50" i="2"/>
  <c r="M50" i="2"/>
  <c r="N50" i="2"/>
  <c r="K50" i="2"/>
  <c r="L50" i="2"/>
  <c r="M193" i="2"/>
  <c r="N193" i="2"/>
  <c r="J193" i="2"/>
  <c r="K193" i="2"/>
  <c r="L193" i="2"/>
  <c r="K121" i="2"/>
  <c r="L121" i="2"/>
  <c r="M121" i="2"/>
  <c r="N121" i="2"/>
  <c r="J121" i="2"/>
  <c r="J212" i="2"/>
  <c r="K212" i="2"/>
  <c r="L212" i="2"/>
  <c r="M212" i="2"/>
  <c r="N212" i="2"/>
  <c r="K207" i="2"/>
  <c r="L207" i="2"/>
  <c r="J207" i="2"/>
  <c r="M207" i="2"/>
  <c r="N207" i="2"/>
  <c r="K173" i="2"/>
  <c r="L173" i="2"/>
  <c r="J173" i="2"/>
  <c r="M173" i="2"/>
  <c r="N173" i="2"/>
  <c r="K133" i="2"/>
  <c r="L133" i="2"/>
  <c r="M133" i="2"/>
  <c r="N133" i="2"/>
  <c r="J133" i="2"/>
  <c r="J153" i="2"/>
  <c r="K153" i="2"/>
  <c r="L153" i="2"/>
  <c r="M153" i="2"/>
  <c r="N153" i="2"/>
  <c r="J140" i="2"/>
  <c r="M140" i="2"/>
  <c r="N140" i="2"/>
  <c r="K140" i="2"/>
  <c r="L140" i="2"/>
  <c r="M162" i="2"/>
  <c r="N162" i="2"/>
  <c r="J162" i="2"/>
  <c r="K162" i="2"/>
  <c r="L162" i="2"/>
  <c r="J138" i="2"/>
  <c r="K138" i="2"/>
  <c r="L138" i="2"/>
  <c r="M138" i="2"/>
  <c r="N138" i="2"/>
  <c r="J228" i="2"/>
  <c r="K228" i="2"/>
  <c r="L228" i="2"/>
  <c r="M228" i="2"/>
  <c r="N228" i="2"/>
  <c r="M221" i="2"/>
  <c r="N221" i="2"/>
  <c r="K221" i="2"/>
  <c r="L221" i="2"/>
  <c r="J221" i="2"/>
  <c r="M118" i="2"/>
  <c r="N118" i="2"/>
  <c r="J118" i="2"/>
  <c r="K118" i="2"/>
  <c r="L118" i="2"/>
  <c r="K28" i="2"/>
  <c r="L28" i="2"/>
  <c r="M28" i="2"/>
  <c r="N28" i="2"/>
  <c r="J28" i="2"/>
  <c r="J226" i="2"/>
  <c r="K226" i="2"/>
  <c r="L226" i="2"/>
  <c r="M226" i="2"/>
  <c r="N226" i="2"/>
  <c r="K109" i="2"/>
  <c r="L109" i="2"/>
  <c r="M109" i="2"/>
  <c r="N109" i="2"/>
  <c r="J109" i="2"/>
  <c r="K26" i="2"/>
  <c r="L26" i="2"/>
  <c r="M26" i="2"/>
  <c r="N26" i="2"/>
  <c r="J26" i="2"/>
  <c r="K85" i="2"/>
  <c r="L85" i="2"/>
  <c r="M85" i="2"/>
  <c r="N85" i="2"/>
  <c r="J85" i="2"/>
  <c r="K61" i="2"/>
  <c r="L61" i="2"/>
  <c r="M61" i="2"/>
  <c r="N61" i="2"/>
  <c r="J61" i="2"/>
  <c r="J202" i="2"/>
  <c r="M202" i="2"/>
  <c r="N202" i="2"/>
  <c r="K202" i="2"/>
  <c r="L202" i="2"/>
  <c r="K47" i="2"/>
  <c r="L47" i="2"/>
  <c r="J47" i="2"/>
  <c r="M47" i="2"/>
  <c r="N47" i="2"/>
  <c r="J197" i="2"/>
  <c r="M197" i="2"/>
  <c r="N197" i="2"/>
  <c r="K197" i="2"/>
  <c r="L197" i="2"/>
  <c r="J134" i="2"/>
  <c r="M134" i="2"/>
  <c r="N134" i="2"/>
  <c r="K134" i="2"/>
  <c r="L134" i="2"/>
  <c r="K81" i="2"/>
  <c r="L81" i="2"/>
  <c r="M81" i="2"/>
  <c r="N81" i="2"/>
  <c r="J81" i="2"/>
  <c r="M35" i="2"/>
  <c r="N35" i="2"/>
  <c r="J35" i="2"/>
  <c r="K35" i="2"/>
  <c r="L35" i="2"/>
  <c r="M27" i="2"/>
  <c r="N27" i="2"/>
  <c r="J27" i="2"/>
  <c r="K27" i="2"/>
  <c r="L27" i="2"/>
  <c r="K103" i="2"/>
  <c r="L103" i="2"/>
  <c r="J103" i="2"/>
  <c r="M103" i="2"/>
  <c r="N103" i="2"/>
  <c r="K87" i="2"/>
  <c r="L87" i="2"/>
  <c r="J87" i="2"/>
  <c r="M87" i="2"/>
  <c r="N87" i="2"/>
  <c r="K71" i="2"/>
  <c r="L71" i="2"/>
  <c r="J71" i="2"/>
  <c r="M71" i="2"/>
  <c r="N71" i="2"/>
  <c r="K55" i="2"/>
  <c r="L55" i="2"/>
  <c r="J55" i="2"/>
  <c r="M55" i="2"/>
  <c r="N55" i="2"/>
  <c r="J208" i="2"/>
  <c r="M208" i="2"/>
  <c r="N208" i="2"/>
  <c r="K208" i="2"/>
  <c r="L208" i="2"/>
  <c r="J152" i="2"/>
  <c r="K152" i="2"/>
  <c r="L152" i="2"/>
  <c r="M152" i="2"/>
  <c r="N152" i="2"/>
  <c r="J104" i="2"/>
  <c r="M104" i="2"/>
  <c r="N104" i="2"/>
  <c r="K104" i="2"/>
  <c r="L104" i="2"/>
  <c r="J96" i="2"/>
  <c r="M96" i="2"/>
  <c r="N96" i="2"/>
  <c r="K96" i="2"/>
  <c r="L96" i="2"/>
  <c r="J88" i="2"/>
  <c r="M88" i="2"/>
  <c r="N88" i="2"/>
  <c r="K88" i="2"/>
  <c r="L88" i="2"/>
  <c r="J80" i="2"/>
  <c r="M80" i="2"/>
  <c r="N80" i="2"/>
  <c r="K80" i="2"/>
  <c r="L80" i="2"/>
  <c r="J72" i="2"/>
  <c r="M72" i="2"/>
  <c r="N72" i="2"/>
  <c r="K72" i="2"/>
  <c r="L72" i="2"/>
  <c r="J64" i="2"/>
  <c r="M64" i="2"/>
  <c r="N64" i="2"/>
  <c r="K64" i="2"/>
  <c r="L64" i="2"/>
  <c r="J56" i="2"/>
  <c r="M56" i="2"/>
  <c r="N56" i="2"/>
  <c r="K56" i="2"/>
  <c r="L56" i="2"/>
  <c r="J48" i="2"/>
  <c r="M48" i="2"/>
  <c r="N48" i="2"/>
  <c r="K48" i="2"/>
  <c r="L48" i="2"/>
  <c r="J213" i="2"/>
  <c r="K213" i="2"/>
  <c r="L213" i="2"/>
  <c r="M213" i="2"/>
  <c r="N213" i="2"/>
  <c r="J186" i="2"/>
  <c r="M186" i="2"/>
  <c r="N186" i="2"/>
  <c r="K186" i="2"/>
  <c r="L186" i="2"/>
  <c r="K159" i="2"/>
  <c r="L159" i="2"/>
  <c r="M159" i="2"/>
  <c r="N159" i="2"/>
  <c r="J159" i="2"/>
  <c r="K24" i="2"/>
  <c r="L24" i="2"/>
  <c r="M24" i="2"/>
  <c r="N24" i="2"/>
  <c r="J24" i="2"/>
  <c r="M37" i="2"/>
  <c r="N37" i="2"/>
  <c r="K37" i="2"/>
  <c r="L37" i="2"/>
  <c r="J37" i="2"/>
  <c r="K211" i="2"/>
  <c r="L211" i="2"/>
  <c r="J211" i="2"/>
  <c r="M211" i="2"/>
  <c r="N211" i="2"/>
  <c r="K181" i="2"/>
  <c r="L181" i="2"/>
  <c r="J181" i="2"/>
  <c r="M181" i="2"/>
  <c r="N181" i="2"/>
  <c r="J206" i="2"/>
  <c r="K206" i="2"/>
  <c r="L206" i="2"/>
  <c r="M206" i="2"/>
  <c r="N206" i="2"/>
  <c r="J190" i="2"/>
  <c r="M190" i="2"/>
  <c r="N190" i="2"/>
  <c r="K190" i="2"/>
  <c r="L190" i="2"/>
  <c r="K169" i="2"/>
  <c r="L169" i="2"/>
  <c r="J169" i="2"/>
  <c r="M169" i="2"/>
  <c r="N169" i="2"/>
  <c r="K151" i="2"/>
  <c r="L151" i="2"/>
  <c r="M151" i="2"/>
  <c r="N151" i="2"/>
  <c r="J151" i="2"/>
  <c r="K125" i="2"/>
  <c r="L125" i="2"/>
  <c r="M125" i="2"/>
  <c r="N125" i="2"/>
  <c r="J125" i="2"/>
  <c r="M185" i="2"/>
  <c r="N185" i="2"/>
  <c r="K185" i="2"/>
  <c r="L185" i="2"/>
  <c r="J185" i="2"/>
  <c r="J144" i="2"/>
  <c r="K144" i="2"/>
  <c r="L144" i="2"/>
  <c r="M144" i="2"/>
  <c r="N144" i="2"/>
  <c r="M149" i="2"/>
  <c r="N149" i="2"/>
  <c r="K149" i="2"/>
  <c r="L149" i="2"/>
  <c r="J149" i="2"/>
  <c r="J176" i="2"/>
  <c r="M176" i="2"/>
  <c r="N176" i="2"/>
  <c r="K176" i="2"/>
  <c r="L176" i="2"/>
  <c r="M168" i="2"/>
  <c r="N168" i="2"/>
  <c r="J168" i="2"/>
  <c r="K168" i="2"/>
  <c r="L168" i="2"/>
  <c r="M160" i="2"/>
  <c r="N160" i="2"/>
  <c r="J160" i="2"/>
  <c r="K160" i="2"/>
  <c r="L160" i="2"/>
  <c r="J147" i="2"/>
  <c r="M147" i="2"/>
  <c r="N147" i="2"/>
  <c r="K147" i="2"/>
  <c r="L147" i="2"/>
  <c r="K131" i="2"/>
  <c r="L131" i="2"/>
  <c r="J131" i="2"/>
  <c r="M131" i="2"/>
  <c r="N131" i="2"/>
  <c r="K115" i="2"/>
  <c r="L115" i="2"/>
  <c r="J115" i="2"/>
  <c r="M115" i="2"/>
  <c r="N115" i="2"/>
  <c r="J224" i="2"/>
  <c r="K224" i="2"/>
  <c r="L224" i="2"/>
  <c r="M224" i="2"/>
  <c r="N224" i="2"/>
  <c r="M227" i="2"/>
  <c r="N227" i="2"/>
  <c r="J227" i="2"/>
  <c r="K227" i="2"/>
  <c r="L227" i="2"/>
  <c r="M132" i="2"/>
  <c r="N132" i="2"/>
  <c r="J132" i="2"/>
  <c r="K132" i="2"/>
  <c r="L132" i="2"/>
  <c r="M124" i="2"/>
  <c r="N124" i="2"/>
  <c r="J124" i="2"/>
  <c r="K124" i="2"/>
  <c r="L124" i="2"/>
  <c r="M116" i="2"/>
  <c r="N116" i="2"/>
  <c r="J116" i="2"/>
  <c r="K116" i="2"/>
  <c r="L116" i="2"/>
  <c r="B23" i="1"/>
  <c r="B24" i="1"/>
</calcChain>
</file>

<file path=xl/sharedStrings.xml><?xml version="1.0" encoding="utf-8"?>
<sst xmlns="http://schemas.openxmlformats.org/spreadsheetml/2006/main" count="335" uniqueCount="308">
  <si>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</si>
  <si>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</si>
  <si>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</si>
  <si>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</si>
  <si>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</si>
  <si>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</si>
  <si>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</si>
  <si>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</si>
  <si>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</si>
  <si>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</si>
  <si>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</si>
  <si>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</si>
  <si>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</si>
  <si>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</si>
  <si>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</si>
  <si>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</si>
  <si>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</si>
  <si>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</si>
  <si>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</si>
  <si>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</si>
  <si>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</si>
  <si>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</si>
  <si>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</si>
  <si>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</si>
  <si>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</si>
  <si>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</si>
  <si>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</si>
  <si>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</si>
  <si>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</si>
  <si>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</si>
  <si>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</si>
  <si>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</si>
  <si>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</si>
  <si>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</si>
  <si>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</si>
  <si>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</si>
  <si>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</si>
  <si>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</si>
  <si>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</si>
  <si>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</si>
  <si>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</si>
  <si>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</si>
  <si>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</si>
  <si>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</si>
  <si>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</si>
  <si>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</si>
  <si>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</si>
  <si>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</si>
  <si>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</si>
  <si>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</si>
  <si>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</si>
  <si>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</si>
  <si>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</si>
  <si>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</si>
  <si>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</si>
  <si>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</si>
  <si>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</si>
  <si>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</si>
  <si>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</si>
  <si>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</si>
  <si>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</si>
  <si>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</si>
  <si>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</si>
  <si>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</si>
  <si>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</si>
  <si>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</si>
  <si>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</si>
  <si>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</si>
  <si>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</si>
  <si>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</si>
  <si>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</si>
  <si>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</si>
  <si>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</si>
  <si>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</si>
  <si>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</si>
  <si>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</si>
  <si>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</si>
  <si>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</si>
  <si>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</si>
  <si>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</si>
  <si>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</si>
  <si>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</si>
  <si>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</si>
  <si>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</si>
  <si>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</si>
  <si>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</si>
  <si>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</si>
  <si>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</si>
  <si>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</si>
  <si>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</si>
  <si>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</si>
  <si>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</si>
  <si>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</si>
  <si>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16:24:54</t>
  </si>
  <si>
    <t xml:space="preserve">   16:25:05</t>
  </si>
  <si>
    <t xml:space="preserve">   16:25:15</t>
  </si>
  <si>
    <t xml:space="preserve">   16:25:25</t>
  </si>
  <si>
    <t xml:space="preserve">   16:25:35</t>
  </si>
  <si>
    <t xml:space="preserve">   16:25:45</t>
  </si>
  <si>
    <t xml:space="preserve">   16:25:55</t>
  </si>
  <si>
    <t xml:space="preserve">   16:26:05</t>
  </si>
  <si>
    <t xml:space="preserve">   16:26:15</t>
  </si>
  <si>
    <t xml:space="preserve">   16:26:25</t>
  </si>
  <si>
    <t xml:space="preserve">   16:26:35</t>
  </si>
  <si>
    <t xml:space="preserve">   16:26:45</t>
  </si>
  <si>
    <t xml:space="preserve">   16:26:55</t>
  </si>
  <si>
    <t xml:space="preserve">   16:27:05</t>
  </si>
  <si>
    <t xml:space="preserve">   16:27:15</t>
  </si>
  <si>
    <t xml:space="preserve">   16:27:25</t>
  </si>
  <si>
    <t xml:space="preserve">   16:27:35</t>
  </si>
  <si>
    <t xml:space="preserve">   16:27:45</t>
  </si>
  <si>
    <t xml:space="preserve">   16:27:55</t>
  </si>
  <si>
    <t xml:space="preserve">   16:28:05</t>
  </si>
  <si>
    <t xml:space="preserve">   16:28:15</t>
  </si>
  <si>
    <t xml:space="preserve">   16:28:25</t>
  </si>
  <si>
    <t xml:space="preserve">   16:28:35</t>
  </si>
  <si>
    <t xml:space="preserve">   16:28:45</t>
  </si>
  <si>
    <t xml:space="preserve">   16:28:55</t>
  </si>
  <si>
    <t xml:space="preserve">   16:29:05</t>
  </si>
  <si>
    <t xml:space="preserve">   16:29:15</t>
  </si>
  <si>
    <t xml:space="preserve">   16:29:25</t>
  </si>
  <si>
    <t xml:space="preserve">   16:29:35</t>
  </si>
  <si>
    <t xml:space="preserve">   16:29:45</t>
  </si>
  <si>
    <t xml:space="preserve">   16:29:55</t>
  </si>
  <si>
    <t xml:space="preserve">   16:30:05</t>
  </si>
  <si>
    <t xml:space="preserve">   16:30:15</t>
  </si>
  <si>
    <t xml:space="preserve">   16:30:25</t>
  </si>
  <si>
    <t xml:space="preserve">   16:30:35</t>
  </si>
  <si>
    <t xml:space="preserve">   16:30:45</t>
  </si>
  <si>
    <t xml:space="preserve">   16:30:55</t>
  </si>
  <si>
    <t xml:space="preserve">   16:31:05</t>
  </si>
  <si>
    <t xml:space="preserve">   16:31:15</t>
  </si>
  <si>
    <t xml:space="preserve">   16:31:25</t>
  </si>
  <si>
    <t xml:space="preserve">   16:31:35</t>
  </si>
  <si>
    <t xml:space="preserve">   16:31:45</t>
  </si>
  <si>
    <t xml:space="preserve">   16:31:55</t>
  </si>
  <si>
    <t xml:space="preserve">   16:32:05</t>
  </si>
  <si>
    <t xml:space="preserve">   16:32:15</t>
  </si>
  <si>
    <t xml:space="preserve">   16:32:25</t>
  </si>
  <si>
    <t xml:space="preserve">   16:32:35</t>
  </si>
  <si>
    <t xml:space="preserve">   16:32:45</t>
  </si>
  <si>
    <t xml:space="preserve">   16:32:55</t>
  </si>
  <si>
    <t xml:space="preserve">   16:33:05</t>
  </si>
  <si>
    <t xml:space="preserve">   16:33:15</t>
  </si>
  <si>
    <t xml:space="preserve">   16:33:25</t>
  </si>
  <si>
    <t xml:space="preserve">   16:33:35</t>
  </si>
  <si>
    <t xml:space="preserve">   16:33:45</t>
  </si>
  <si>
    <t xml:space="preserve">   16:33:55</t>
  </si>
  <si>
    <t xml:space="preserve">   16:34:05</t>
  </si>
  <si>
    <t xml:space="preserve">   16:34:14</t>
  </si>
  <si>
    <t xml:space="preserve">   16:34:25</t>
  </si>
  <si>
    <t xml:space="preserve">   16:34:35</t>
  </si>
  <si>
    <t xml:space="preserve">   16:34:45</t>
  </si>
  <si>
    <t xml:space="preserve">   16:34:55</t>
  </si>
  <si>
    <t xml:space="preserve">   16:35:05</t>
  </si>
  <si>
    <t xml:space="preserve">   16:35:15</t>
  </si>
  <si>
    <t xml:space="preserve">   16:35:25</t>
  </si>
  <si>
    <t xml:space="preserve">   16:35:35</t>
  </si>
  <si>
    <t xml:space="preserve">   16:35:45</t>
  </si>
  <si>
    <t xml:space="preserve">   16:35:55</t>
  </si>
  <si>
    <t xml:space="preserve">   16:36:05</t>
  </si>
  <si>
    <t xml:space="preserve">   16:36:15</t>
  </si>
  <si>
    <t xml:space="preserve">   16:36:25</t>
  </si>
  <si>
    <t xml:space="preserve">   16:36:35</t>
  </si>
  <si>
    <t xml:space="preserve">   16:36:45</t>
  </si>
  <si>
    <t xml:space="preserve">   16:36:55</t>
  </si>
  <si>
    <t xml:space="preserve">   16:37:05</t>
  </si>
  <si>
    <t xml:space="preserve">   16:37:15</t>
  </si>
  <si>
    <t xml:space="preserve">   16:37:25</t>
  </si>
  <si>
    <t xml:space="preserve">   16:37:35</t>
  </si>
  <si>
    <t xml:space="preserve">   16:37:45</t>
  </si>
  <si>
    <t xml:space="preserve">   16:37:55</t>
  </si>
  <si>
    <t xml:space="preserve">   16:38:05</t>
  </si>
  <si>
    <t xml:space="preserve">   16:38:15</t>
  </si>
  <si>
    <t xml:space="preserve">   16:38:25</t>
  </si>
  <si>
    <t xml:space="preserve">   16:38:35</t>
  </si>
  <si>
    <t xml:space="preserve">   16:38:45</t>
  </si>
  <si>
    <t xml:space="preserve">   16:38:55</t>
  </si>
  <si>
    <t xml:space="preserve">   16:39:05</t>
  </si>
  <si>
    <t xml:space="preserve">   16:39:15</t>
  </si>
  <si>
    <t xml:space="preserve">   16:39:25</t>
  </si>
  <si>
    <t xml:space="preserve">   16:39:35</t>
  </si>
  <si>
    <t xml:space="preserve">   16:39:45</t>
  </si>
  <si>
    <t xml:space="preserve">   16:39:55</t>
  </si>
  <si>
    <t xml:space="preserve">   16:40:05</t>
  </si>
  <si>
    <t xml:space="preserve">   16:40:15</t>
  </si>
  <si>
    <t xml:space="preserve">   16:40:25</t>
  </si>
  <si>
    <t xml:space="preserve">   16:40:35</t>
  </si>
  <si>
    <t xml:space="preserve">   16:40:45</t>
  </si>
  <si>
    <t xml:space="preserve">   16:40:55</t>
  </si>
  <si>
    <t xml:space="preserve">   16:41:05</t>
  </si>
  <si>
    <t xml:space="preserve">   16:41:15</t>
  </si>
  <si>
    <t xml:space="preserve">   16:41:25</t>
  </si>
  <si>
    <t xml:space="preserve">   16:41:35</t>
  </si>
  <si>
    <t xml:space="preserve">   16:41:45</t>
  </si>
  <si>
    <t xml:space="preserve">   16:41:55</t>
  </si>
  <si>
    <t xml:space="preserve">   16:42:05</t>
  </si>
  <si>
    <t xml:space="preserve">   16:42:15</t>
  </si>
  <si>
    <t xml:space="preserve">   16:42:25</t>
  </si>
  <si>
    <t xml:space="preserve">   16:42:35</t>
  </si>
  <si>
    <t xml:space="preserve">   16:42:45</t>
  </si>
  <si>
    <t xml:space="preserve">   16:42:55</t>
  </si>
  <si>
    <t xml:space="preserve">   16:43:05</t>
  </si>
  <si>
    <t xml:space="preserve">   16:43:15</t>
  </si>
  <si>
    <t xml:space="preserve">   16:43:25</t>
  </si>
  <si>
    <t xml:space="preserve">   16:43:35</t>
  </si>
  <si>
    <t xml:space="preserve">   16:43:45</t>
  </si>
  <si>
    <t xml:space="preserve">   16:43:55</t>
  </si>
  <si>
    <t xml:space="preserve">   16:44:05</t>
  </si>
  <si>
    <t xml:space="preserve">   16:44:15</t>
  </si>
  <si>
    <t xml:space="preserve">   16:44:25</t>
  </si>
  <si>
    <t xml:space="preserve">   16:44:35</t>
  </si>
  <si>
    <t xml:space="preserve">   16:44:45</t>
  </si>
  <si>
    <t xml:space="preserve">   16:44:55</t>
  </si>
  <si>
    <t xml:space="preserve">   16:45:05</t>
  </si>
  <si>
    <t xml:space="preserve">   16:45:15</t>
  </si>
  <si>
    <t xml:space="preserve">   16:45:25</t>
  </si>
  <si>
    <t xml:space="preserve">   16:45:35</t>
  </si>
  <si>
    <t xml:space="preserve">   16:45:45</t>
  </si>
  <si>
    <t xml:space="preserve">   16:45:54</t>
  </si>
  <si>
    <t xml:space="preserve">   16:46:05</t>
  </si>
  <si>
    <t xml:space="preserve">   16:46:15</t>
  </si>
  <si>
    <t xml:space="preserve">   16:46:25</t>
  </si>
  <si>
    <t xml:space="preserve">   16:46:35</t>
  </si>
  <si>
    <t xml:space="preserve">   16:46:45</t>
  </si>
  <si>
    <t xml:space="preserve">   16:46:55</t>
  </si>
  <si>
    <t xml:space="preserve">   16:47:05</t>
  </si>
  <si>
    <t xml:space="preserve">   16:47:15</t>
  </si>
  <si>
    <t xml:space="preserve">   16:47:25</t>
  </si>
  <si>
    <t xml:space="preserve">   16:47:35</t>
  </si>
  <si>
    <t xml:space="preserve">   16:47:45</t>
  </si>
  <si>
    <t xml:space="preserve">   16:47:55</t>
  </si>
  <si>
    <t xml:space="preserve">   16:48:05</t>
  </si>
  <si>
    <t xml:space="preserve">   16:48:15</t>
  </si>
  <si>
    <t xml:space="preserve">   16:48:25</t>
  </si>
  <si>
    <t xml:space="preserve">   16:48:35</t>
  </si>
  <si>
    <t xml:space="preserve">   16:48:45</t>
  </si>
  <si>
    <t xml:space="preserve">   16:48:55</t>
  </si>
  <si>
    <t xml:space="preserve">   16:49:05</t>
  </si>
  <si>
    <t xml:space="preserve">   16:49:15</t>
  </si>
  <si>
    <t xml:space="preserve">   16:49:25</t>
  </si>
  <si>
    <t xml:space="preserve">   16:49:35</t>
  </si>
  <si>
    <t xml:space="preserve">   16:49:45</t>
  </si>
  <si>
    <t xml:space="preserve">   16:49:55</t>
  </si>
  <si>
    <t xml:space="preserve">   16:50:05</t>
  </si>
  <si>
    <t xml:space="preserve">   16:50:15</t>
  </si>
  <si>
    <t xml:space="preserve">   16:50:25</t>
  </si>
  <si>
    <t xml:space="preserve">   16:50:35</t>
  </si>
  <si>
    <t xml:space="preserve">   16:50:45</t>
  </si>
  <si>
    <t xml:space="preserve">   16:50:55</t>
  </si>
  <si>
    <t xml:space="preserve">   16:51:05</t>
  </si>
  <si>
    <t xml:space="preserve">   16:51:15</t>
  </si>
  <si>
    <t xml:space="preserve">   16:51:25</t>
  </si>
  <si>
    <t xml:space="preserve">   16:51:35</t>
  </si>
  <si>
    <t xml:space="preserve">   16:51:45</t>
  </si>
  <si>
    <t xml:space="preserve">   16:51:55</t>
  </si>
  <si>
    <t xml:space="preserve">   16:52:05</t>
  </si>
  <si>
    <t xml:space="preserve">   16:52:15</t>
  </si>
  <si>
    <t xml:space="preserve">   16:52:25</t>
  </si>
  <si>
    <t xml:space="preserve">   16:52:35</t>
  </si>
  <si>
    <t xml:space="preserve">   16:52:45</t>
  </si>
  <si>
    <t xml:space="preserve">   16:52:55</t>
  </si>
  <si>
    <t xml:space="preserve">   16:53:05</t>
  </si>
  <si>
    <t xml:space="preserve">   16:53:15</t>
  </si>
  <si>
    <t xml:space="preserve">   16:53:25</t>
  </si>
  <si>
    <t xml:space="preserve">   16:53:35</t>
  </si>
  <si>
    <t xml:space="preserve">   16:53:45</t>
  </si>
  <si>
    <t xml:space="preserve">   16:53:55</t>
  </si>
  <si>
    <t xml:space="preserve">   16:54:05</t>
  </si>
  <si>
    <t xml:space="preserve">   16:54:15</t>
  </si>
  <si>
    <t xml:space="preserve">   16:54:25</t>
  </si>
  <si>
    <t xml:space="preserve">   16:54:35</t>
  </si>
  <si>
    <t xml:space="preserve">   16:54:45</t>
  </si>
  <si>
    <t xml:space="preserve">   16:54:55</t>
  </si>
  <si>
    <t xml:space="preserve">   16:55:05</t>
  </si>
  <si>
    <t xml:space="preserve">   16:55:15</t>
  </si>
  <si>
    <t xml:space="preserve">   16:55:25</t>
  </si>
  <si>
    <t xml:space="preserve">   16:55:35</t>
  </si>
  <si>
    <t xml:space="preserve">   16:55:45</t>
  </si>
  <si>
    <t xml:space="preserve">   16:55:55</t>
  </si>
  <si>
    <t xml:space="preserve">   16:56:05</t>
  </si>
  <si>
    <t xml:space="preserve">   16:56:15</t>
  </si>
  <si>
    <t xml:space="preserve">   16:56:25</t>
  </si>
  <si>
    <t xml:space="preserve">   16:56:35</t>
  </si>
  <si>
    <t xml:space="preserve">   16:56:45</t>
  </si>
  <si>
    <t xml:space="preserve">   16:56:55</t>
  </si>
  <si>
    <t xml:space="preserve">   16:57:05</t>
  </si>
  <si>
    <t xml:space="preserve">   16:57:15</t>
  </si>
  <si>
    <t xml:space="preserve">   16:57:24</t>
  </si>
  <si>
    <t xml:space="preserve">   16:57:35</t>
  </si>
  <si>
    <t xml:space="preserve">   16:57:45</t>
  </si>
  <si>
    <t xml:space="preserve">   16:57:55</t>
  </si>
  <si>
    <t xml:space="preserve">   16:58:05</t>
  </si>
  <si>
    <t xml:space="preserve">   16:58:15</t>
  </si>
  <si>
    <t xml:space="preserve">   16:58:25</t>
  </si>
  <si>
    <t xml:space="preserve">   16:58:35</t>
  </si>
  <si>
    <t xml:space="preserve">   16:58:45</t>
  </si>
  <si>
    <t xml:space="preserve">   16:58:55</t>
  </si>
  <si>
    <t xml:space="preserve">   16:59:05</t>
  </si>
  <si>
    <t xml:space="preserve">   16:59:15</t>
  </si>
  <si>
    <t xml:space="preserve">   16:59:25</t>
  </si>
  <si>
    <t xml:space="preserve">   16:59:35</t>
  </si>
  <si>
    <t xml:space="preserve">   16:59:45</t>
  </si>
  <si>
    <t xml:space="preserve">   16:59:55</t>
  </si>
  <si>
    <t xml:space="preserve">   17:00:05</t>
  </si>
  <si>
    <t xml:space="preserve">   17:00:15</t>
  </si>
  <si>
    <t>Fresh weight [g]</t>
  </si>
  <si>
    <t>Blank  (chamber 3)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</si>
</sst>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0" fillId="0" borderId="21" xfId="0" applyFill="1" applyBorder="1"/>
    <xf numFmtId="0" fontId="1" fillId="0" borderId="0" xfId="0" applyFont="1" applyFill="1" applyAlignment="1">
      <alignment wrapText="1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/>
    </xf>
    <xf numFmtId="0" fontId="1" fillId="0" borderId="24" xfId="0" applyFont="1" applyFill="1" applyBorder="1"/>
    <xf numFmtId="172" fontId="1" fillId="0" borderId="25" xfId="0" applyNumberFormat="1" applyFont="1" applyFill="1" applyBorder="1" applyAlignment="1">
      <alignment horizontal="right" wrapText="1"/>
    </xf>
    <xf numFmtId="0" fontId="1" fillId="0" borderId="26" xfId="0" applyFont="1" applyFill="1" applyBorder="1" applyAlignment="1">
      <alignment horizontal="right"/>
    </xf>
    <xf numFmtId="0" fontId="4" fillId="0" borderId="27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54415340268204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0961314734519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values'!$N$166:$N$233</c:f>
              <c:numCache>
                <c:formatCode>0.00</c:formatCode>
                <c:ptCount val="68"/>
                <c:pt idx="0">
                  <c:v>301.362001752158</c:v>
                </c:pt>
                <c:pt idx="1">
                  <c:v>299.7518323707412</c:v>
                </c:pt>
                <c:pt idx="2">
                  <c:v>300.8241483855732</c:v>
                </c:pt>
                <c:pt idx="3">
                  <c:v>302.2006074889075</c:v>
                </c:pt>
                <c:pt idx="4">
                  <c:v>301.6613719608205</c:v>
                </c:pt>
                <c:pt idx="5">
                  <c:v>306.8303239797237</c:v>
                </c:pt>
                <c:pt idx="6">
                  <c:v>301.6613719608205</c:v>
                </c:pt>
                <c:pt idx="7">
                  <c:v>305.4600033755431</c:v>
                </c:pt>
                <c:pt idx="8">
                  <c:v>305.4600033755431</c:v>
                </c:pt>
                <c:pt idx="9">
                  <c:v>303.0115933755776</c:v>
                </c:pt>
                <c:pt idx="10">
                  <c:v>305.4600033755431</c:v>
                </c:pt>
                <c:pt idx="11">
                  <c:v>306.8303239797237</c:v>
                </c:pt>
                <c:pt idx="12">
                  <c:v>309.3423477894826</c:v>
                </c:pt>
                <c:pt idx="13">
                  <c:v>308.5119151586347</c:v>
                </c:pt>
                <c:pt idx="14">
                  <c:v>308.5119151586347</c:v>
                </c:pt>
                <c:pt idx="15">
                  <c:v>309.6197459272041</c:v>
                </c:pt>
                <c:pt idx="16">
                  <c:v>307.1337094634735</c:v>
                </c:pt>
                <c:pt idx="17">
                  <c:v>309.897438362244</c:v>
                </c:pt>
                <c:pt idx="18">
                  <c:v>309.3423477894826</c:v>
                </c:pt>
                <c:pt idx="19">
                  <c:v>311.8495595003307</c:v>
                </c:pt>
                <c:pt idx="20">
                  <c:v>310.1754254956804</c:v>
                </c:pt>
                <c:pt idx="21">
                  <c:v>309.6197459272041</c:v>
                </c:pt>
                <c:pt idx="22">
                  <c:v>312.1296208043355</c:v>
                </c:pt>
                <c:pt idx="23">
                  <c:v>314.0984147641365</c:v>
                </c:pt>
                <c:pt idx="24">
                  <c:v>312.4099800375122</c:v>
                </c:pt>
                <c:pt idx="25">
                  <c:v>316.3665207151566</c:v>
                </c:pt>
                <c:pt idx="26">
                  <c:v>313.2282269050061</c:v>
                </c:pt>
                <c:pt idx="27">
                  <c:v>311.2644596039388</c:v>
                </c:pt>
                <c:pt idx="28">
                  <c:v>315.2067003336836</c:v>
                </c:pt>
                <c:pt idx="29">
                  <c:v>312.9467916220581</c:v>
                </c:pt>
                <c:pt idx="30">
                  <c:v>314.6399133719048</c:v>
                </c:pt>
                <c:pt idx="31">
                  <c:v>314.9231555561171</c:v>
                </c:pt>
                <c:pt idx="32">
                  <c:v>314.6399133719048</c:v>
                </c:pt>
                <c:pt idx="33">
                  <c:v>316.3439136672406</c:v>
                </c:pt>
                <c:pt idx="34">
                  <c:v>316.0591543697945</c:v>
                </c:pt>
                <c:pt idx="35">
                  <c:v>318.6329912832459</c:v>
                </c:pt>
                <c:pt idx="36">
                  <c:v>318.6329912832459</c:v>
                </c:pt>
                <c:pt idx="37">
                  <c:v>314.3569733676679</c:v>
                </c:pt>
                <c:pt idx="38">
                  <c:v>318.058882141135</c:v>
                </c:pt>
                <c:pt idx="39">
                  <c:v>316.628977634452</c:v>
                </c:pt>
                <c:pt idx="40">
                  <c:v>318.058882141135</c:v>
                </c:pt>
                <c:pt idx="41">
                  <c:v>320.073661982936</c:v>
                </c:pt>
                <c:pt idx="42">
                  <c:v>317.7939565738224</c:v>
                </c:pt>
                <c:pt idx="43">
                  <c:v>319.5169882432518</c:v>
                </c:pt>
                <c:pt idx="44">
                  <c:v>321.8316672994656</c:v>
                </c:pt>
                <c:pt idx="45">
                  <c:v>320.9613335621726</c:v>
                </c:pt>
                <c:pt idx="46">
                  <c:v>320.6718445422599</c:v>
                </c:pt>
                <c:pt idx="47">
                  <c:v>321.251133410643</c:v>
                </c:pt>
                <c:pt idx="48">
                  <c:v>325.3412082598755</c:v>
                </c:pt>
                <c:pt idx="49">
                  <c:v>323.5807733306635</c:v>
                </c:pt>
                <c:pt idx="50">
                  <c:v>324.7531320817631</c:v>
                </c:pt>
                <c:pt idx="51">
                  <c:v>325.3412082598755</c:v>
                </c:pt>
                <c:pt idx="52">
                  <c:v>325.6357220713892</c:v>
                </c:pt>
                <c:pt idx="53">
                  <c:v>323.2884714486945</c:v>
                </c:pt>
                <c:pt idx="54">
                  <c:v>324.7531320817631</c:v>
                </c:pt>
                <c:pt idx="55">
                  <c:v>327.409492584513</c:v>
                </c:pt>
                <c:pt idx="56">
                  <c:v>326.8169589888258</c:v>
                </c:pt>
                <c:pt idx="57">
                  <c:v>328.3006967955914</c:v>
                </c:pt>
                <c:pt idx="58">
                  <c:v>327.1130658259538</c:v>
                </c:pt>
                <c:pt idx="59">
                  <c:v>327.409492584513</c:v>
                </c:pt>
                <c:pt idx="60">
                  <c:v>329.194796192531</c:v>
                </c:pt>
                <c:pt idx="61">
                  <c:v>328.8964406344746</c:v>
                </c:pt>
                <c:pt idx="62">
                  <c:v>330.0918027562154</c:v>
                </c:pt>
                <c:pt idx="63">
                  <c:v>331.8945855842049</c:v>
                </c:pt>
                <c:pt idx="64">
                  <c:v>329.194796192531</c:v>
                </c:pt>
                <c:pt idx="65">
                  <c:v>329.7924768079592</c:v>
                </c:pt>
                <c:pt idx="66">
                  <c:v>330.6914281661594</c:v>
                </c:pt>
                <c:pt idx="67">
                  <c:v>330.9917285228451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26024"/>
        <c:axId val="-2099653320"/>
      </c:scatterChart>
      <c:valAx>
        <c:axId val="-211932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653320"/>
        <c:crosses val="autoZero"/>
        <c:crossBetween val="midCat"/>
      </c:valAx>
      <c:valAx>
        <c:axId val="-2099653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326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644260120524"/>
          <c:y val="0.384999295045236"/>
          <c:w val="0.226694973882895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5" sqref="G15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0" t="s">
        <v>73</v>
      </c>
      <c r="B3" s="130"/>
      <c r="C3" s="130"/>
      <c r="D3" s="130"/>
      <c r="E3" s="131"/>
    </row>
    <row r="4" spans="1:5" ht="15">
      <c r="A4" s="129" t="s">
        <v>1</v>
      </c>
      <c r="B4" s="129"/>
      <c r="C4" s="129"/>
      <c r="D4" s="129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59.41</v>
      </c>
      <c r="C7" s="13" t="s">
        <v>4</v>
      </c>
      <c r="D7" s="13"/>
      <c r="E7" s="14"/>
    </row>
    <row r="8" spans="1:5">
      <c r="A8" s="11" t="s">
        <v>5</v>
      </c>
      <c r="B8">
        <v>31.06</v>
      </c>
      <c r="C8" s="13" t="s">
        <v>6</v>
      </c>
      <c r="D8" s="13"/>
      <c r="E8" s="14"/>
    </row>
    <row r="9" spans="1:5">
      <c r="A9" s="11" t="s">
        <v>7</v>
      </c>
      <c r="B9" s="12">
        <v>28.56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 s="15">
        <v>17.8</v>
      </c>
      <c r="C11" s="13" t="s">
        <v>12</v>
      </c>
      <c r="D11" s="13"/>
      <c r="E11" s="14"/>
    </row>
    <row r="12" spans="1:5">
      <c r="A12" s="11" t="s">
        <v>13</v>
      </c>
      <c r="B12" s="15">
        <v>20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119.60192206448885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24.996801711478167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247.94940792531128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185.97786406242875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9.1269491205288702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9.1269491205288702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285.2171600165272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1.6926602358822675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1.6808488808157673</v>
      </c>
      <c r="C32" s="43"/>
      <c r="D32" s="43"/>
      <c r="E32" s="45"/>
    </row>
    <row r="33" spans="1:5">
      <c r="A33" s="42" t="s">
        <v>38</v>
      </c>
      <c r="B33" s="47">
        <f>TAN(B8*PI()/180)</f>
        <v>0.6022867878535183</v>
      </c>
      <c r="C33" s="43"/>
      <c r="D33" s="43"/>
      <c r="E33" s="45"/>
    </row>
    <row r="34" spans="1:5">
      <c r="A34" s="42" t="s">
        <v>39</v>
      </c>
      <c r="B34" s="47">
        <f>TAN(B9*PI()/180)</f>
        <v>0.54431238384356362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3.3895265152952284E-2</v>
      </c>
      <c r="C35" s="43"/>
      <c r="D35" s="43"/>
      <c r="E35" s="45"/>
    </row>
    <row r="36" spans="1:5">
      <c r="A36" s="42" t="s">
        <v>41</v>
      </c>
      <c r="B36" s="47">
        <f>B35+(B29*(B12-B11))</f>
        <v>3.4737865152952282E-2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155.38105366037229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13.738255230942528</v>
      </c>
      <c r="C39" s="48"/>
      <c r="D39" s="48"/>
      <c r="E39" s="45"/>
    </row>
    <row r="40" spans="1:5">
      <c r="A40" s="49" t="s">
        <v>44</v>
      </c>
      <c r="B40" s="48">
        <f>B33/B31-1</f>
        <v>-0.64417738711774741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1.7064372134520151E-5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3.6125573809701814E-3</v>
      </c>
      <c r="C43" s="48"/>
      <c r="D43" s="48"/>
      <c r="E43" s="50"/>
    </row>
    <row r="44" spans="1:5">
      <c r="A44" s="49" t="s">
        <v>47</v>
      </c>
      <c r="B44" s="48">
        <f>B34/B32-1</f>
        <v>-0.67616816118567891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6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8.5" customWidth="1"/>
    <col min="17" max="17" width="15.83203125" customWidth="1"/>
    <col min="18" max="18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30" t="s">
        <v>73</v>
      </c>
      <c r="B3" s="130"/>
      <c r="C3" s="130"/>
      <c r="D3" s="130"/>
      <c r="E3" s="132"/>
      <c r="F3" s="132"/>
      <c r="G3" s="133"/>
      <c r="H3" s="133"/>
      <c r="I3" s="133"/>
      <c r="J3" s="133"/>
    </row>
    <row r="4" spans="1:18" ht="15">
      <c r="A4" s="129" t="s">
        <v>1</v>
      </c>
      <c r="B4" s="129"/>
      <c r="C4" s="129"/>
      <c r="D4" s="129"/>
      <c r="E4" s="133"/>
      <c r="F4" s="133"/>
      <c r="G4" s="133"/>
      <c r="H4" s="133"/>
      <c r="I4" s="133"/>
      <c r="J4" s="133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59.41</v>
      </c>
      <c r="C7" s="58" t="s">
        <v>50</v>
      </c>
      <c r="D7" s="59" t="s">
        <v>51</v>
      </c>
      <c r="E7">
        <v>18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31.06</v>
      </c>
      <c r="C8" s="64" t="s">
        <v>50</v>
      </c>
      <c r="D8" s="65" t="s">
        <v>54</v>
      </c>
      <c r="E8">
        <v>17.8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1.6926602358822675</v>
      </c>
      <c r="E13" s="83" t="s">
        <v>42</v>
      </c>
      <c r="F13" s="84">
        <f>$D$15/$D$13*1/$B$16*POWER(100,2)</f>
        <v>155.38105366037229</v>
      </c>
      <c r="G13" s="39" t="s">
        <v>40</v>
      </c>
      <c r="H13" s="84">
        <f>(-$F$14+(SQRT(POWER($F$14,2)-4*$F$13*$F$15)))/(2*$F$13)</f>
        <v>3.3895265152952284E-2</v>
      </c>
      <c r="I13" s="85" t="s">
        <v>45</v>
      </c>
      <c r="J13" s="86">
        <f>$D$16/$D$14*1/$B$16*POWER($H$14,2)</f>
        <v>1.7150606374580498E-5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1.6797811698098475</v>
      </c>
      <c r="E14" s="49" t="s">
        <v>43</v>
      </c>
      <c r="F14" s="48">
        <f>$D$15/$D$13*100+$D$15/$D$13*1/$B$16*100-$B$13*1/$B$16*100-100+$B$13*100</f>
        <v>13.738255230942528</v>
      </c>
      <c r="G14" s="42" t="s">
        <v>41</v>
      </c>
      <c r="H14" s="47">
        <f>$H$13+($B$15*(G21-$E$8))</f>
        <v>3.4814465152952286E-2</v>
      </c>
      <c r="I14" s="89" t="s">
        <v>46</v>
      </c>
      <c r="J14" s="50">
        <f>$D$16/$D$14*$H$14+$D$16/$D$14*1/$B$16*$H$14-$B$13*1/$B$16*$H$14-$H$14+$B$13*$H$14</f>
        <v>3.6280023684452344E-3</v>
      </c>
      <c r="O14" s="116"/>
      <c r="P14" s="134" t="s">
        <v>78</v>
      </c>
      <c r="Q14" s="135"/>
      <c r="R14" s="113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0.6022867878535183</v>
      </c>
      <c r="E15" s="49" t="s">
        <v>44</v>
      </c>
      <c r="F15" s="48">
        <f>$D$15/$D$13-1</f>
        <v>-0.64417738711774741</v>
      </c>
      <c r="G15" s="90"/>
      <c r="H15" s="48"/>
      <c r="I15" s="89" t="s">
        <v>47</v>
      </c>
      <c r="J15" s="50">
        <f>$D$16/$D$14-1</f>
        <v>-0.67596232555388136</v>
      </c>
      <c r="O15" s="128" t="s">
        <v>307</v>
      </c>
      <c r="P15" s="114" t="s">
        <v>77</v>
      </c>
      <c r="Q15" s="115" t="s">
        <v>306</v>
      </c>
      <c r="R15" s="113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0.54431238384356362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25">
        <v>-0.41106702960000019</v>
      </c>
      <c r="P16" s="126">
        <v>2.6069700000000012E-2</v>
      </c>
      <c r="Q16" s="127">
        <v>4.9000000000000002E-2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3"/>
      <c r="Q19" s="117"/>
      <c r="R19" s="113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92</v>
      </c>
      <c r="Q20" s="119" t="s">
        <v>86</v>
      </c>
      <c r="R20" s="119" t="s">
        <v>87</v>
      </c>
      <c r="S20" s="120" t="s">
        <v>88</v>
      </c>
    </row>
    <row r="21" spans="1:19">
      <c r="A21" s="102">
        <v>40387</v>
      </c>
      <c r="B21" t="s">
        <v>93</v>
      </c>
      <c r="C21">
        <v>0</v>
      </c>
      <c r="D21">
        <v>337.05700000000002</v>
      </c>
      <c r="E21">
        <v>28.56</v>
      </c>
      <c r="F21">
        <v>5461</v>
      </c>
      <c r="G21">
        <v>20.2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119.1763684039832</v>
      </c>
      <c r="J21" s="104">
        <f t="shared" ref="J21:J84" si="1">I21*20.9/100</f>
        <v>24.907860996432486</v>
      </c>
      <c r="K21" s="76">
        <f>($B$9-EXP(52.57-6690.9/(273.15+G21)-4.681*LN(273.15+G21)))*I21/100*0.2095</f>
        <v>248.7420610290157</v>
      </c>
      <c r="L21" s="76">
        <f t="shared" ref="L21:L84" si="2">K21/1.33322</f>
        <v>186.57240442613798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9.1246895305221045</v>
      </c>
      <c r="N21" s="103">
        <f t="shared" ref="N21:N84" si="3">M21*31.25</f>
        <v>285.14654782881576</v>
      </c>
      <c r="P21" s="121">
        <f>Q46</f>
        <v>26.981999999999971</v>
      </c>
      <c r="Q21" s="122">
        <f>P21*(6)</f>
        <v>161.89199999999983</v>
      </c>
      <c r="R21" s="123">
        <f>(Q21/1000)*(P16*1000)-O16</f>
        <v>4.631542901999997</v>
      </c>
      <c r="S21" s="124">
        <f>R21/Q16</f>
        <v>94.521283714285644</v>
      </c>
    </row>
    <row r="22" spans="1:19">
      <c r="A22" s="102">
        <v>40387</v>
      </c>
      <c r="B22" t="s">
        <v>94</v>
      </c>
      <c r="C22">
        <v>0.184</v>
      </c>
      <c r="D22">
        <v>339.16699999999997</v>
      </c>
      <c r="E22">
        <v>28.49</v>
      </c>
      <c r="F22">
        <v>5462</v>
      </c>
      <c r="G22">
        <v>20.2</v>
      </c>
      <c r="I22" s="103">
        <f t="shared" si="0"/>
        <v>119.92225380497413</v>
      </c>
      <c r="J22" s="104">
        <f t="shared" si="1"/>
        <v>25.063751045239592</v>
      </c>
      <c r="K22" s="76">
        <f t="shared" ref="K22:K36" si="4">($B$9-EXP(52.57-6690.9/(273.15+G22)-4.681*LN(273.15+G22)))*I22/100*0.2095</f>
        <v>250.29885516881546</v>
      </c>
      <c r="L22" s="76">
        <f t="shared" si="2"/>
        <v>187.74009928505083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9.1817979388461488</v>
      </c>
      <c r="N22" s="103">
        <f t="shared" si="3"/>
        <v>286.93118558894213</v>
      </c>
      <c r="P22" s="54"/>
      <c r="Q22" s="54"/>
    </row>
    <row r="23" spans="1:19">
      <c r="A23" s="102">
        <v>40387</v>
      </c>
      <c r="B23" t="s">
        <v>95</v>
      </c>
      <c r="C23">
        <v>0.35099999999999998</v>
      </c>
      <c r="D23">
        <v>337.358</v>
      </c>
      <c r="E23">
        <v>28.55</v>
      </c>
      <c r="F23">
        <v>5455</v>
      </c>
      <c r="G23">
        <v>20.2</v>
      </c>
      <c r="I23" s="103">
        <f t="shared" si="0"/>
        <v>119.28258880405305</v>
      </c>
      <c r="J23" s="104">
        <f t="shared" si="1"/>
        <v>24.930061060047088</v>
      </c>
      <c r="K23" s="76">
        <f t="shared" si="4"/>
        <v>248.96376170332334</v>
      </c>
      <c r="L23" s="76">
        <f t="shared" si="2"/>
        <v>186.73869406648814</v>
      </c>
      <c r="M23" s="103">
        <f t="shared" si="5"/>
        <v>9.1328222516766857</v>
      </c>
      <c r="N23" s="103">
        <f t="shared" si="3"/>
        <v>285.40069536489642</v>
      </c>
      <c r="P23" s="136" t="s">
        <v>84</v>
      </c>
      <c r="Q23" s="131"/>
      <c r="R23" s="131"/>
      <c r="S23" s="131"/>
    </row>
    <row r="24" spans="1:19">
      <c r="A24" s="102">
        <v>40387</v>
      </c>
      <c r="B24" t="s">
        <v>96</v>
      </c>
      <c r="C24">
        <v>0.51800000000000002</v>
      </c>
      <c r="D24">
        <v>344.66300000000001</v>
      </c>
      <c r="E24">
        <v>28.31</v>
      </c>
      <c r="F24">
        <v>5455</v>
      </c>
      <c r="G24">
        <v>20.2</v>
      </c>
      <c r="I24" s="103">
        <f t="shared" si="0"/>
        <v>121.86561852922132</v>
      </c>
      <c r="J24" s="104">
        <f t="shared" si="1"/>
        <v>25.469914272607255</v>
      </c>
      <c r="K24" s="76">
        <f t="shared" si="4"/>
        <v>254.35499946414853</v>
      </c>
      <c r="L24" s="76">
        <f t="shared" si="2"/>
        <v>190.78246610773056</v>
      </c>
      <c r="M24" s="103">
        <f t="shared" si="5"/>
        <v>9.3305908580364214</v>
      </c>
      <c r="N24" s="103">
        <f t="shared" si="3"/>
        <v>291.58096431363816</v>
      </c>
      <c r="P24" s="54"/>
      <c r="Q24" s="54"/>
      <c r="R24" s="54"/>
    </row>
    <row r="25" spans="1:19">
      <c r="A25" s="102">
        <v>40387</v>
      </c>
      <c r="B25" t="s">
        <v>97</v>
      </c>
      <c r="C25">
        <v>0.68400000000000005</v>
      </c>
      <c r="D25">
        <v>339.46899999999999</v>
      </c>
      <c r="E25">
        <v>28.48</v>
      </c>
      <c r="F25">
        <v>5444</v>
      </c>
      <c r="G25">
        <v>20.2</v>
      </c>
      <c r="I25" s="103">
        <f t="shared" si="0"/>
        <v>120.0292564854652</v>
      </c>
      <c r="J25" s="104">
        <f t="shared" si="1"/>
        <v>25.086114605462225</v>
      </c>
      <c r="K25" s="76">
        <f t="shared" si="4"/>
        <v>250.52218860007721</v>
      </c>
      <c r="L25" s="76">
        <f t="shared" si="2"/>
        <v>187.90761359721367</v>
      </c>
      <c r="M25" s="103">
        <f t="shared" si="5"/>
        <v>9.1899905549787757</v>
      </c>
      <c r="N25" s="103">
        <f t="shared" si="3"/>
        <v>287.18720484308676</v>
      </c>
      <c r="P25" s="54"/>
      <c r="Q25" s="54"/>
      <c r="R25" s="54"/>
    </row>
    <row r="26" spans="1:19">
      <c r="A26" s="102">
        <v>40387</v>
      </c>
      <c r="B26" t="s">
        <v>98</v>
      </c>
      <c r="C26">
        <v>0.85099999999999998</v>
      </c>
      <c r="D26">
        <v>338.56299999999999</v>
      </c>
      <c r="E26">
        <v>28.51</v>
      </c>
      <c r="F26">
        <v>5445</v>
      </c>
      <c r="G26">
        <v>20.2</v>
      </c>
      <c r="I26" s="103">
        <f t="shared" si="0"/>
        <v>119.70858491983275</v>
      </c>
      <c r="J26" s="104">
        <f t="shared" si="1"/>
        <v>25.019094248245043</v>
      </c>
      <c r="K26" s="76">
        <f t="shared" si="4"/>
        <v>249.85289059060582</v>
      </c>
      <c r="L26" s="76">
        <f t="shared" si="2"/>
        <v>187.40559741873494</v>
      </c>
      <c r="M26" s="103">
        <f t="shared" si="5"/>
        <v>9.1654384687149637</v>
      </c>
      <c r="N26" s="103">
        <f t="shared" si="3"/>
        <v>286.4199521473426</v>
      </c>
      <c r="P26" s="54"/>
      <c r="Q26" s="54"/>
      <c r="R26" s="54"/>
    </row>
    <row r="27" spans="1:19">
      <c r="A27" s="102">
        <v>40387</v>
      </c>
      <c r="B27" t="s">
        <v>99</v>
      </c>
      <c r="C27">
        <v>1.018</v>
      </c>
      <c r="D27">
        <v>340.37900000000002</v>
      </c>
      <c r="E27">
        <v>28.45</v>
      </c>
      <c r="F27">
        <v>5443</v>
      </c>
      <c r="G27">
        <v>20.2</v>
      </c>
      <c r="I27" s="103">
        <f t="shared" si="0"/>
        <v>120.35093930652668</v>
      </c>
      <c r="J27" s="104">
        <f t="shared" si="1"/>
        <v>25.153346315064077</v>
      </c>
      <c r="K27" s="76">
        <f t="shared" si="4"/>
        <v>251.19359727765348</v>
      </c>
      <c r="L27" s="76">
        <f t="shared" si="2"/>
        <v>188.41121291133757</v>
      </c>
      <c r="M27" s="103">
        <f t="shared" si="5"/>
        <v>9.2146200675977425</v>
      </c>
      <c r="N27" s="103">
        <f t="shared" si="3"/>
        <v>287.95687711242948</v>
      </c>
      <c r="P27" s="54"/>
      <c r="Q27" s="54"/>
      <c r="R27" s="54"/>
    </row>
    <row r="28" spans="1:19">
      <c r="A28" s="102">
        <v>40387</v>
      </c>
      <c r="B28" t="s">
        <v>100</v>
      </c>
      <c r="C28">
        <v>1.1850000000000001</v>
      </c>
      <c r="D28">
        <v>342.81900000000002</v>
      </c>
      <c r="E28">
        <v>28.37</v>
      </c>
      <c r="F28">
        <v>5443</v>
      </c>
      <c r="G28">
        <v>20.2</v>
      </c>
      <c r="I28" s="103">
        <f t="shared" si="0"/>
        <v>121.21373549951623</v>
      </c>
      <c r="J28" s="104">
        <f t="shared" si="1"/>
        <v>25.333670719398892</v>
      </c>
      <c r="K28" s="76">
        <f t="shared" si="4"/>
        <v>252.99440482168532</v>
      </c>
      <c r="L28" s="76">
        <f t="shared" si="2"/>
        <v>189.76193338060133</v>
      </c>
      <c r="M28" s="103">
        <f t="shared" si="5"/>
        <v>9.2806797025285466</v>
      </c>
      <c r="N28" s="103">
        <f t="shared" si="3"/>
        <v>290.02124070401709</v>
      </c>
      <c r="P28" s="54"/>
      <c r="Q28" s="54"/>
      <c r="R28" s="54"/>
    </row>
    <row r="29" spans="1:19">
      <c r="A29" s="102">
        <v>40387</v>
      </c>
      <c r="B29" t="s">
        <v>101</v>
      </c>
      <c r="C29">
        <v>1.3520000000000001</v>
      </c>
      <c r="D29">
        <v>343.43299999999999</v>
      </c>
      <c r="E29">
        <v>28.35</v>
      </c>
      <c r="F29">
        <v>5444</v>
      </c>
      <c r="G29">
        <v>20.2</v>
      </c>
      <c r="I29" s="103">
        <f t="shared" si="0"/>
        <v>121.430571977939</v>
      </c>
      <c r="J29" s="104">
        <f t="shared" si="1"/>
        <v>25.378989543389249</v>
      </c>
      <c r="K29" s="76">
        <f t="shared" si="4"/>
        <v>253.44698072470595</v>
      </c>
      <c r="L29" s="76">
        <f t="shared" si="2"/>
        <v>190.10139416203322</v>
      </c>
      <c r="M29" s="103">
        <f t="shared" si="5"/>
        <v>9.2972816981338564</v>
      </c>
      <c r="N29" s="103">
        <f t="shared" si="3"/>
        <v>290.54005306668302</v>
      </c>
      <c r="P29" s="54"/>
      <c r="Q29" s="54"/>
      <c r="R29" s="54"/>
    </row>
    <row r="30" spans="1:19">
      <c r="A30" s="102">
        <v>40387</v>
      </c>
      <c r="B30" t="s">
        <v>102</v>
      </c>
      <c r="C30">
        <v>1.5189999999999999</v>
      </c>
      <c r="D30">
        <v>340.07600000000002</v>
      </c>
      <c r="E30">
        <v>28.46</v>
      </c>
      <c r="F30">
        <v>5446</v>
      </c>
      <c r="G30">
        <v>20.2</v>
      </c>
      <c r="I30" s="103">
        <f t="shared" si="0"/>
        <v>120.24359908362477</v>
      </c>
      <c r="J30" s="104">
        <f t="shared" si="1"/>
        <v>25.130912208477575</v>
      </c>
      <c r="K30" s="76">
        <f t="shared" si="4"/>
        <v>250.96955933595831</v>
      </c>
      <c r="L30" s="76">
        <f t="shared" si="2"/>
        <v>188.24317017143329</v>
      </c>
      <c r="M30" s="103">
        <f t="shared" si="5"/>
        <v>9.206401607669541</v>
      </c>
      <c r="N30" s="103">
        <f t="shared" si="3"/>
        <v>287.70005023967315</v>
      </c>
      <c r="P30" s="54"/>
      <c r="Q30" s="54"/>
      <c r="R30" s="54"/>
    </row>
    <row r="31" spans="1:19">
      <c r="A31" s="102">
        <v>40387</v>
      </c>
      <c r="B31" t="s">
        <v>103</v>
      </c>
      <c r="C31">
        <v>1.6859999999999999</v>
      </c>
      <c r="D31">
        <v>338.26100000000002</v>
      </c>
      <c r="E31">
        <v>28.52</v>
      </c>
      <c r="F31">
        <v>5443</v>
      </c>
      <c r="G31">
        <v>20.2</v>
      </c>
      <c r="I31" s="103">
        <f t="shared" si="0"/>
        <v>119.60191841134503</v>
      </c>
      <c r="J31" s="104">
        <f t="shared" si="1"/>
        <v>24.99680094797111</v>
      </c>
      <c r="K31" s="76">
        <f t="shared" si="4"/>
        <v>249.63025880949579</v>
      </c>
      <c r="L31" s="76">
        <f t="shared" si="2"/>
        <v>187.23860938891988</v>
      </c>
      <c r="M31" s="103">
        <f t="shared" si="5"/>
        <v>9.1572715914532239</v>
      </c>
      <c r="N31" s="103">
        <f t="shared" si="3"/>
        <v>286.16473723291324</v>
      </c>
      <c r="P31" s="54"/>
      <c r="Q31" s="54"/>
      <c r="R31" s="54"/>
    </row>
    <row r="32" spans="1:19">
      <c r="A32" s="102">
        <v>40387</v>
      </c>
      <c r="B32" t="s">
        <v>104</v>
      </c>
      <c r="C32">
        <v>1.853</v>
      </c>
      <c r="D32">
        <v>342.81900000000002</v>
      </c>
      <c r="E32">
        <v>28.37</v>
      </c>
      <c r="F32">
        <v>5436</v>
      </c>
      <c r="G32">
        <v>20.2</v>
      </c>
      <c r="I32" s="103">
        <f t="shared" si="0"/>
        <v>121.21373549951623</v>
      </c>
      <c r="J32" s="104">
        <f t="shared" si="1"/>
        <v>25.333670719398892</v>
      </c>
      <c r="K32" s="76">
        <f t="shared" si="4"/>
        <v>252.99440482168532</v>
      </c>
      <c r="L32" s="76">
        <f t="shared" si="2"/>
        <v>189.76193338060133</v>
      </c>
      <c r="M32" s="103">
        <f t="shared" si="5"/>
        <v>9.2806797025285466</v>
      </c>
      <c r="N32" s="103">
        <f t="shared" si="3"/>
        <v>290.02124070401709</v>
      </c>
      <c r="P32" s="54"/>
      <c r="Q32" s="54"/>
      <c r="R32" s="54"/>
    </row>
    <row r="33" spans="1:18">
      <c r="A33" s="102">
        <v>40387</v>
      </c>
      <c r="B33" t="s">
        <v>105</v>
      </c>
      <c r="C33">
        <v>2.02</v>
      </c>
      <c r="D33">
        <v>341.59699999999998</v>
      </c>
      <c r="E33">
        <v>28.41</v>
      </c>
      <c r="F33">
        <v>5450</v>
      </c>
      <c r="G33">
        <v>20.2</v>
      </c>
      <c r="I33" s="103">
        <f t="shared" si="0"/>
        <v>120.78142992890776</v>
      </c>
      <c r="J33" s="104">
        <f t="shared" si="1"/>
        <v>25.24331885514172</v>
      </c>
      <c r="K33" s="76">
        <f t="shared" si="4"/>
        <v>252.09210699143958</v>
      </c>
      <c r="L33" s="76">
        <f t="shared" si="2"/>
        <v>189.0851524815406</v>
      </c>
      <c r="M33" s="103">
        <f t="shared" si="5"/>
        <v>9.2475804046816279</v>
      </c>
      <c r="N33" s="103">
        <f t="shared" si="3"/>
        <v>288.98688764630089</v>
      </c>
      <c r="P33" s="54"/>
      <c r="Q33" s="54"/>
      <c r="R33" s="54"/>
    </row>
    <row r="34" spans="1:18">
      <c r="A34" s="102">
        <v>40387</v>
      </c>
      <c r="B34" t="s">
        <v>106</v>
      </c>
      <c r="C34">
        <v>2.1869999999999998</v>
      </c>
      <c r="D34">
        <v>338.86500000000001</v>
      </c>
      <c r="E34">
        <v>28.5</v>
      </c>
      <c r="F34">
        <v>5449</v>
      </c>
      <c r="G34">
        <v>20.2</v>
      </c>
      <c r="I34" s="103">
        <f t="shared" si="0"/>
        <v>119.81536333377501</v>
      </c>
      <c r="J34" s="104">
        <f t="shared" si="1"/>
        <v>25.041410936758975</v>
      </c>
      <c r="K34" s="76">
        <f t="shared" si="4"/>
        <v>250.07575593809966</v>
      </c>
      <c r="L34" s="76">
        <f t="shared" si="2"/>
        <v>187.572760638229</v>
      </c>
      <c r="M34" s="103">
        <f t="shared" si="5"/>
        <v>9.1736139139717103</v>
      </c>
      <c r="N34" s="103">
        <f t="shared" si="3"/>
        <v>286.67543481161596</v>
      </c>
      <c r="P34" s="54"/>
      <c r="Q34" s="54"/>
      <c r="R34" s="54"/>
    </row>
    <row r="35" spans="1:18">
      <c r="A35" s="102">
        <v>40387</v>
      </c>
      <c r="B35" t="s">
        <v>107</v>
      </c>
      <c r="C35">
        <v>2.3530000000000002</v>
      </c>
      <c r="D35">
        <v>339.77199999999999</v>
      </c>
      <c r="E35">
        <v>28.47</v>
      </c>
      <c r="F35">
        <v>5445</v>
      </c>
      <c r="G35">
        <v>20.2</v>
      </c>
      <c r="I35" s="103">
        <f t="shared" si="0"/>
        <v>120.13637152751537</v>
      </c>
      <c r="J35" s="104">
        <f t="shared" si="1"/>
        <v>25.108501649250712</v>
      </c>
      <c r="K35" s="76">
        <f t="shared" si="4"/>
        <v>250.74575654969328</v>
      </c>
      <c r="L35" s="76">
        <f t="shared" si="2"/>
        <v>188.07530381309405</v>
      </c>
      <c r="M35" s="103">
        <f t="shared" si="5"/>
        <v>9.1981917740278707</v>
      </c>
      <c r="N35" s="103">
        <f t="shared" si="3"/>
        <v>287.44349293837098</v>
      </c>
      <c r="P35" s="54"/>
      <c r="Q35" s="54"/>
      <c r="R35" s="54"/>
    </row>
    <row r="36" spans="1:18">
      <c r="A36" s="102">
        <v>40387</v>
      </c>
      <c r="B36" t="s">
        <v>108</v>
      </c>
      <c r="C36">
        <v>2.52</v>
      </c>
      <c r="D36">
        <v>337.65800000000002</v>
      </c>
      <c r="E36">
        <v>28.54</v>
      </c>
      <c r="F36">
        <v>5452</v>
      </c>
      <c r="G36">
        <v>20.2</v>
      </c>
      <c r="I36" s="103">
        <f t="shared" si="0"/>
        <v>119.38892050467936</v>
      </c>
      <c r="J36" s="104">
        <f t="shared" si="1"/>
        <v>24.952284385477984</v>
      </c>
      <c r="K36" s="76">
        <f t="shared" si="4"/>
        <v>249.18569468148604</v>
      </c>
      <c r="L36" s="76">
        <f t="shared" si="2"/>
        <v>186.90515794954024</v>
      </c>
      <c r="M36" s="103">
        <f t="shared" si="5"/>
        <v>9.1409634945125013</v>
      </c>
      <c r="N36" s="103">
        <f t="shared" si="3"/>
        <v>285.65510920351568</v>
      </c>
      <c r="P36" s="54"/>
      <c r="Q36" s="54"/>
      <c r="R36" s="54"/>
    </row>
    <row r="37" spans="1:18">
      <c r="A37" s="102">
        <v>40387</v>
      </c>
      <c r="B37" t="s">
        <v>109</v>
      </c>
      <c r="C37">
        <v>2.6869999999999998</v>
      </c>
      <c r="D37">
        <v>339.46899999999999</v>
      </c>
      <c r="E37">
        <v>28.48</v>
      </c>
      <c r="F37">
        <v>5443</v>
      </c>
      <c r="G37">
        <v>20.2</v>
      </c>
      <c r="I37" s="103">
        <f t="shared" si="0"/>
        <v>120.0292564854652</v>
      </c>
      <c r="J37" s="104">
        <f t="shared" si="1"/>
        <v>25.086114605462225</v>
      </c>
      <c r="K37" s="76">
        <f t="shared" ref="K37:K42" si="6">($B$9-EXP(52.57-6690.9/(273.15+G37)-4.681*LN(273.15+G37)))*I37/100*0.2095</f>
        <v>250.52218860007721</v>
      </c>
      <c r="L37" s="76">
        <f t="shared" si="2"/>
        <v>187.90761359721367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9.1899905549787757</v>
      </c>
      <c r="N37" s="103">
        <f t="shared" si="3"/>
        <v>287.18720484308676</v>
      </c>
      <c r="P37" s="54"/>
      <c r="Q37" s="54"/>
      <c r="R37" s="54"/>
    </row>
    <row r="38" spans="1:18">
      <c r="A38" s="102">
        <v>40387</v>
      </c>
      <c r="B38" t="s">
        <v>110</v>
      </c>
      <c r="C38">
        <v>2.8540000000000001</v>
      </c>
      <c r="D38">
        <v>342.51299999999998</v>
      </c>
      <c r="E38">
        <v>28.38</v>
      </c>
      <c r="F38">
        <v>5449</v>
      </c>
      <c r="G38">
        <v>20.2</v>
      </c>
      <c r="I38" s="103">
        <f t="shared" si="0"/>
        <v>121.10548841576933</v>
      </c>
      <c r="J38" s="104">
        <f t="shared" si="1"/>
        <v>25.31104707889579</v>
      </c>
      <c r="K38" s="76">
        <f t="shared" si="6"/>
        <v>252.76847410176006</v>
      </c>
      <c r="L38" s="76">
        <f t="shared" si="2"/>
        <v>189.59247093634963</v>
      </c>
      <c r="M38" s="103">
        <f t="shared" si="7"/>
        <v>9.2723918091734916</v>
      </c>
      <c r="N38" s="103">
        <f t="shared" si="3"/>
        <v>289.76224403667163</v>
      </c>
      <c r="P38" s="54"/>
      <c r="Q38" s="54"/>
      <c r="R38" s="54"/>
    </row>
    <row r="39" spans="1:18">
      <c r="A39" s="102">
        <v>40387</v>
      </c>
      <c r="B39" t="s">
        <v>111</v>
      </c>
      <c r="C39">
        <v>3.0209999999999999</v>
      </c>
      <c r="D39">
        <v>338.56299999999999</v>
      </c>
      <c r="E39">
        <v>28.51</v>
      </c>
      <c r="F39">
        <v>5453</v>
      </c>
      <c r="G39">
        <v>20.2</v>
      </c>
      <c r="I39" s="103">
        <f t="shared" si="0"/>
        <v>119.70858491983275</v>
      </c>
      <c r="J39" s="104">
        <f t="shared" si="1"/>
        <v>25.019094248245043</v>
      </c>
      <c r="K39" s="76">
        <f t="shared" si="6"/>
        <v>249.85289059060582</v>
      </c>
      <c r="L39" s="76">
        <f t="shared" si="2"/>
        <v>187.40559741873494</v>
      </c>
      <c r="M39" s="103">
        <f t="shared" si="7"/>
        <v>9.1654384687149637</v>
      </c>
      <c r="N39" s="103">
        <f t="shared" si="3"/>
        <v>286.4199521473426</v>
      </c>
      <c r="P39" s="54"/>
      <c r="Q39" s="54"/>
      <c r="R39" s="54"/>
    </row>
    <row r="40" spans="1:18">
      <c r="A40" s="102">
        <v>40387</v>
      </c>
      <c r="B40" t="s">
        <v>112</v>
      </c>
      <c r="C40">
        <v>3.1880000000000002</v>
      </c>
      <c r="D40">
        <v>339.22800000000001</v>
      </c>
      <c r="E40">
        <v>28.53</v>
      </c>
      <c r="F40">
        <v>5433</v>
      </c>
      <c r="G40">
        <v>20.100000000000001</v>
      </c>
      <c r="I40" s="103">
        <f t="shared" si="0"/>
        <v>119.70842630692079</v>
      </c>
      <c r="J40" s="104">
        <f t="shared" si="1"/>
        <v>25.019061098146445</v>
      </c>
      <c r="K40" s="76">
        <f t="shared" si="6"/>
        <v>249.88924296365514</v>
      </c>
      <c r="L40" s="76">
        <f t="shared" si="2"/>
        <v>187.43286401618272</v>
      </c>
      <c r="M40" s="103">
        <f t="shared" si="7"/>
        <v>9.182535769268318</v>
      </c>
      <c r="N40" s="103">
        <f t="shared" si="3"/>
        <v>286.95424278963492</v>
      </c>
      <c r="P40" s="54"/>
      <c r="Q40" s="54"/>
      <c r="R40" s="54"/>
    </row>
    <row r="41" spans="1:18">
      <c r="A41" s="102">
        <v>40387</v>
      </c>
      <c r="B41" t="s">
        <v>113</v>
      </c>
      <c r="C41">
        <v>3.355</v>
      </c>
      <c r="D41">
        <v>341.35199999999998</v>
      </c>
      <c r="E41">
        <v>28.46</v>
      </c>
      <c r="F41">
        <v>5446</v>
      </c>
      <c r="G41">
        <v>20.100000000000001</v>
      </c>
      <c r="I41" s="103">
        <f t="shared" si="0"/>
        <v>120.45795600252194</v>
      </c>
      <c r="J41" s="104">
        <f t="shared" si="1"/>
        <v>25.175712804527084</v>
      </c>
      <c r="K41" s="76">
        <f t="shared" si="6"/>
        <v>251.4538730735886</v>
      </c>
      <c r="L41" s="76">
        <f t="shared" si="2"/>
        <v>188.60643635228138</v>
      </c>
      <c r="M41" s="103">
        <f t="shared" si="7"/>
        <v>9.2400303287769372</v>
      </c>
      <c r="N41" s="103">
        <f t="shared" si="3"/>
        <v>288.75094777427927</v>
      </c>
      <c r="P41" s="54"/>
      <c r="Q41" s="54"/>
      <c r="R41" s="54"/>
    </row>
    <row r="42" spans="1:18">
      <c r="A42" s="102">
        <v>40387</v>
      </c>
      <c r="B42" t="s">
        <v>114</v>
      </c>
      <c r="C42">
        <v>3.5219999999999998</v>
      </c>
      <c r="D42">
        <v>342.57299999999998</v>
      </c>
      <c r="E42">
        <v>28.42</v>
      </c>
      <c r="F42">
        <v>5443</v>
      </c>
      <c r="G42">
        <v>20.100000000000001</v>
      </c>
      <c r="I42" s="103">
        <f t="shared" si="0"/>
        <v>120.88873821981196</v>
      </c>
      <c r="J42" s="104">
        <f t="shared" si="1"/>
        <v>25.265746287940697</v>
      </c>
      <c r="K42" s="76">
        <f t="shared" si="6"/>
        <v>252.35312340609909</v>
      </c>
      <c r="L42" s="76">
        <f t="shared" si="2"/>
        <v>189.28093143374616</v>
      </c>
      <c r="M42" s="103">
        <f t="shared" si="7"/>
        <v>9.2730745616773707</v>
      </c>
      <c r="N42" s="103">
        <f t="shared" si="3"/>
        <v>289.78358005241785</v>
      </c>
      <c r="P42" s="54"/>
      <c r="Q42" s="54"/>
      <c r="R42" s="54"/>
    </row>
    <row r="43" spans="1:18">
      <c r="A43" s="102">
        <v>40387</v>
      </c>
      <c r="B43" t="s">
        <v>115</v>
      </c>
      <c r="C43">
        <v>3.6890000000000001</v>
      </c>
      <c r="D43">
        <v>338.32299999999998</v>
      </c>
      <c r="E43">
        <v>28.56</v>
      </c>
      <c r="F43">
        <v>5456</v>
      </c>
      <c r="G43">
        <v>20.100000000000001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119.38887922278344</v>
      </c>
      <c r="J43" s="104">
        <f t="shared" si="1"/>
        <v>24.952275757561736</v>
      </c>
      <c r="K43" s="76">
        <f t="shared" ref="K43:K106" si="9">($B$9-EXP(52.57-6690.9/(273.15+G43)-4.681*LN(273.15+G43)))*I43/100*0.2095</f>
        <v>249.22219402307692</v>
      </c>
      <c r="L43" s="76">
        <f t="shared" si="2"/>
        <v>186.93253478276421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9.1580241068851418</v>
      </c>
      <c r="N43" s="103">
        <f t="shared" si="3"/>
        <v>286.18825334016066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116</v>
      </c>
      <c r="C44">
        <v>3.8559999999999999</v>
      </c>
      <c r="D44">
        <v>340.74400000000003</v>
      </c>
      <c r="E44">
        <v>28.48</v>
      </c>
      <c r="F44">
        <v>5445</v>
      </c>
      <c r="G44">
        <v>20.100000000000001</v>
      </c>
      <c r="I44" s="103">
        <f t="shared" si="8"/>
        <v>120.24324265841061</v>
      </c>
      <c r="J44" s="104">
        <f t="shared" si="1"/>
        <v>25.130837715607814</v>
      </c>
      <c r="K44" s="76">
        <f t="shared" si="9"/>
        <v>251.00566272892485</v>
      </c>
      <c r="L44" s="76">
        <f t="shared" si="2"/>
        <v>188.27025001794516</v>
      </c>
      <c r="M44" s="103">
        <f t="shared" si="10"/>
        <v>9.2235602019590761</v>
      </c>
      <c r="N44" s="103">
        <f t="shared" si="3"/>
        <v>288.23625631122115</v>
      </c>
      <c r="P44" s="110" t="s">
        <v>89</v>
      </c>
      <c r="Q44" s="54">
        <f>0.4497*80+300.89</f>
        <v>336.86599999999999</v>
      </c>
      <c r="R44" s="110" t="s">
        <v>79</v>
      </c>
    </row>
    <row r="45" spans="1:18" ht="24">
      <c r="A45" s="102">
        <v>40387</v>
      </c>
      <c r="B45" t="s">
        <v>117</v>
      </c>
      <c r="C45">
        <v>4.0220000000000002</v>
      </c>
      <c r="D45">
        <v>336.82</v>
      </c>
      <c r="E45">
        <v>28.61</v>
      </c>
      <c r="F45">
        <v>5451</v>
      </c>
      <c r="G45">
        <v>20.100000000000001</v>
      </c>
      <c r="I45" s="103">
        <f t="shared" si="8"/>
        <v>118.85852553058071</v>
      </c>
      <c r="J45" s="104">
        <f t="shared" si="1"/>
        <v>24.841431835891367</v>
      </c>
      <c r="K45" s="76">
        <f t="shared" si="9"/>
        <v>248.11508998089585</v>
      </c>
      <c r="L45" s="76">
        <f t="shared" si="2"/>
        <v>186.1021361672461</v>
      </c>
      <c r="M45" s="103">
        <f t="shared" si="10"/>
        <v>9.1173419936934685</v>
      </c>
      <c r="N45" s="103">
        <f t="shared" si="3"/>
        <v>284.91693730292087</v>
      </c>
      <c r="P45" s="110" t="s">
        <v>83</v>
      </c>
      <c r="Q45" s="54">
        <f>0.4497*20+300.89</f>
        <v>309.88400000000001</v>
      </c>
      <c r="R45" s="110" t="s">
        <v>80</v>
      </c>
    </row>
    <row r="46" spans="1:18" ht="39" customHeight="1">
      <c r="A46" s="102">
        <v>40387</v>
      </c>
      <c r="B46" t="s">
        <v>118</v>
      </c>
      <c r="C46">
        <v>4.1900000000000004</v>
      </c>
      <c r="D46">
        <v>341.048</v>
      </c>
      <c r="E46">
        <v>28.47</v>
      </c>
      <c r="F46">
        <v>5456</v>
      </c>
      <c r="G46">
        <v>20.100000000000001</v>
      </c>
      <c r="I46" s="103">
        <f t="shared" si="8"/>
        <v>120.35054297771059</v>
      </c>
      <c r="J46" s="104">
        <f t="shared" si="1"/>
        <v>25.153263482341512</v>
      </c>
      <c r="K46" s="76">
        <f t="shared" si="9"/>
        <v>251.22965026586635</v>
      </c>
      <c r="L46" s="76">
        <f t="shared" si="2"/>
        <v>188.4382549510706</v>
      </c>
      <c r="M46" s="103">
        <f t="shared" si="10"/>
        <v>9.2317909426882192</v>
      </c>
      <c r="N46" s="103">
        <f t="shared" si="3"/>
        <v>288.49346695900687</v>
      </c>
      <c r="P46" s="110" t="s">
        <v>90</v>
      </c>
      <c r="Q46" s="111">
        <f>Q44-Q45</f>
        <v>26.981999999999971</v>
      </c>
      <c r="R46" s="110" t="s">
        <v>91</v>
      </c>
    </row>
    <row r="47" spans="1:18" ht="40.5" customHeight="1">
      <c r="A47" s="102">
        <v>40387</v>
      </c>
      <c r="B47" t="s">
        <v>119</v>
      </c>
      <c r="C47">
        <v>4.3559999999999999</v>
      </c>
      <c r="D47">
        <v>337.42</v>
      </c>
      <c r="E47">
        <v>28.59</v>
      </c>
      <c r="F47">
        <v>5456</v>
      </c>
      <c r="G47">
        <v>20.100000000000001</v>
      </c>
      <c r="I47" s="103">
        <f t="shared" si="8"/>
        <v>119.07033419314226</v>
      </c>
      <c r="J47" s="104">
        <f t="shared" si="1"/>
        <v>24.88569984636673</v>
      </c>
      <c r="K47" s="76">
        <f t="shared" si="9"/>
        <v>248.5572368537062</v>
      </c>
      <c r="L47" s="76">
        <f t="shared" si="2"/>
        <v>186.43377451111309</v>
      </c>
      <c r="M47" s="103">
        <f t="shared" si="10"/>
        <v>9.1335893096111125</v>
      </c>
      <c r="N47" s="103">
        <f t="shared" si="3"/>
        <v>285.42466592534726</v>
      </c>
      <c r="P47" s="109" t="s">
        <v>85</v>
      </c>
      <c r="Q47" s="54"/>
      <c r="R47" s="54"/>
    </row>
    <row r="48" spans="1:18">
      <c r="A48" s="102">
        <v>40387</v>
      </c>
      <c r="B48" t="s">
        <v>120</v>
      </c>
      <c r="C48">
        <v>4.5229999999999997</v>
      </c>
      <c r="D48">
        <v>341.41500000000002</v>
      </c>
      <c r="E48">
        <v>28.5</v>
      </c>
      <c r="F48">
        <v>5453</v>
      </c>
      <c r="G48">
        <v>20</v>
      </c>
      <c r="I48" s="103">
        <f t="shared" si="8"/>
        <v>120.24313047732903</v>
      </c>
      <c r="J48" s="104">
        <f t="shared" si="1"/>
        <v>25.130814269761768</v>
      </c>
      <c r="K48" s="76">
        <f t="shared" si="9"/>
        <v>251.04207687283755</v>
      </c>
      <c r="L48" s="76">
        <f t="shared" si="2"/>
        <v>188.2975629474787</v>
      </c>
      <c r="M48" s="103">
        <f t="shared" si="10"/>
        <v>9.2407800724135356</v>
      </c>
      <c r="N48" s="103">
        <f t="shared" si="3"/>
        <v>288.774377262923</v>
      </c>
    </row>
    <row r="49" spans="1:14">
      <c r="A49" s="102">
        <v>40387</v>
      </c>
      <c r="B49" t="s">
        <v>121</v>
      </c>
      <c r="C49">
        <v>4.6900000000000004</v>
      </c>
      <c r="D49">
        <v>338.08600000000001</v>
      </c>
      <c r="E49">
        <v>28.61</v>
      </c>
      <c r="F49">
        <v>5456</v>
      </c>
      <c r="G49">
        <v>20</v>
      </c>
      <c r="I49" s="103">
        <f t="shared" si="8"/>
        <v>119.07065016835168</v>
      </c>
      <c r="J49" s="104">
        <f t="shared" si="1"/>
        <v>24.885765885185496</v>
      </c>
      <c r="K49" s="76">
        <f t="shared" si="9"/>
        <v>248.5941874117953</v>
      </c>
      <c r="L49" s="76">
        <f t="shared" si="2"/>
        <v>186.46148978547822</v>
      </c>
      <c r="M49" s="103">
        <f t="shared" si="10"/>
        <v>9.1506740295029338</v>
      </c>
      <c r="N49" s="103">
        <f t="shared" si="3"/>
        <v>285.95856342196669</v>
      </c>
    </row>
    <row r="50" spans="1:14">
      <c r="A50" s="102">
        <v>40387</v>
      </c>
      <c r="B50" t="s">
        <v>122</v>
      </c>
      <c r="C50">
        <v>4.8570000000000002</v>
      </c>
      <c r="D50">
        <v>338.68799999999999</v>
      </c>
      <c r="E50">
        <v>28.59</v>
      </c>
      <c r="F50">
        <v>5471</v>
      </c>
      <c r="G50">
        <v>20</v>
      </c>
      <c r="I50" s="103">
        <f t="shared" si="8"/>
        <v>119.28282554503322</v>
      </c>
      <c r="J50" s="104">
        <f t="shared" si="1"/>
        <v>24.93011053891194</v>
      </c>
      <c r="K50" s="76">
        <f t="shared" si="9"/>
        <v>249.03716446181028</v>
      </c>
      <c r="L50" s="76">
        <f t="shared" si="2"/>
        <v>186.79375081517699</v>
      </c>
      <c r="M50" s="103">
        <f t="shared" si="10"/>
        <v>9.1669798757073053</v>
      </c>
      <c r="N50" s="103">
        <f t="shared" si="3"/>
        <v>286.46812111585331</v>
      </c>
    </row>
    <row r="51" spans="1:14">
      <c r="A51" s="102">
        <v>40387</v>
      </c>
      <c r="B51" t="s">
        <v>123</v>
      </c>
      <c r="C51">
        <v>5.024</v>
      </c>
      <c r="D51">
        <v>341.11099999999999</v>
      </c>
      <c r="E51">
        <v>28.51</v>
      </c>
      <c r="F51">
        <v>5464</v>
      </c>
      <c r="G51">
        <v>20</v>
      </c>
      <c r="I51" s="103">
        <f t="shared" si="8"/>
        <v>120.13598219746409</v>
      </c>
      <c r="J51" s="104">
        <f t="shared" si="1"/>
        <v>25.108420279269993</v>
      </c>
      <c r="K51" s="76">
        <f t="shared" si="9"/>
        <v>250.81837405834932</v>
      </c>
      <c r="L51" s="76">
        <f t="shared" si="2"/>
        <v>188.1297715743458</v>
      </c>
      <c r="M51" s="103">
        <f t="shared" si="10"/>
        <v>9.2325456420104111</v>
      </c>
      <c r="N51" s="103">
        <f t="shared" si="3"/>
        <v>288.51705131282534</v>
      </c>
    </row>
    <row r="52" spans="1:14">
      <c r="A52" s="102">
        <v>40387</v>
      </c>
      <c r="B52" t="s">
        <v>124</v>
      </c>
      <c r="C52">
        <v>5.1909999999999998</v>
      </c>
      <c r="D52">
        <v>341.11099999999999</v>
      </c>
      <c r="E52">
        <v>28.51</v>
      </c>
      <c r="F52">
        <v>5460</v>
      </c>
      <c r="G52">
        <v>20</v>
      </c>
      <c r="I52" s="103">
        <f t="shared" si="8"/>
        <v>120.13598219746409</v>
      </c>
      <c r="J52" s="104">
        <f t="shared" si="1"/>
        <v>25.108420279269993</v>
      </c>
      <c r="K52" s="76">
        <f t="shared" si="9"/>
        <v>250.81837405834932</v>
      </c>
      <c r="L52" s="76">
        <f t="shared" si="2"/>
        <v>188.1297715743458</v>
      </c>
      <c r="M52" s="103">
        <f t="shared" si="10"/>
        <v>9.2325456420104111</v>
      </c>
      <c r="N52" s="103">
        <f t="shared" si="3"/>
        <v>288.51705131282534</v>
      </c>
    </row>
    <row r="53" spans="1:14">
      <c r="A53" s="102">
        <v>40387</v>
      </c>
      <c r="B53" t="s">
        <v>125</v>
      </c>
      <c r="C53">
        <v>5.3579999999999997</v>
      </c>
      <c r="D53">
        <v>339.89699999999999</v>
      </c>
      <c r="E53">
        <v>28.55</v>
      </c>
      <c r="F53">
        <v>5468</v>
      </c>
      <c r="G53">
        <v>20</v>
      </c>
      <c r="I53" s="103">
        <f t="shared" si="8"/>
        <v>119.70851042789198</v>
      </c>
      <c r="J53" s="104">
        <f t="shared" si="1"/>
        <v>25.019078679429423</v>
      </c>
      <c r="K53" s="76">
        <f t="shared" si="9"/>
        <v>249.92590394041508</v>
      </c>
      <c r="L53" s="76">
        <f t="shared" si="2"/>
        <v>187.46036208608862</v>
      </c>
      <c r="M53" s="103">
        <f t="shared" si="10"/>
        <v>9.1996940970273382</v>
      </c>
      <c r="N53" s="103">
        <f t="shared" si="3"/>
        <v>287.49044053210434</v>
      </c>
    </row>
    <row r="54" spans="1:14">
      <c r="A54" s="102">
        <v>40387</v>
      </c>
      <c r="B54" t="s">
        <v>126</v>
      </c>
      <c r="C54">
        <v>5.5250000000000004</v>
      </c>
      <c r="D54">
        <v>341.41500000000002</v>
      </c>
      <c r="E54">
        <v>28.5</v>
      </c>
      <c r="F54">
        <v>5464</v>
      </c>
      <c r="G54">
        <v>20</v>
      </c>
      <c r="I54" s="103">
        <f t="shared" si="8"/>
        <v>120.24313047732903</v>
      </c>
      <c r="J54" s="104">
        <f t="shared" si="1"/>
        <v>25.130814269761768</v>
      </c>
      <c r="K54" s="76">
        <f t="shared" si="9"/>
        <v>251.04207687283755</v>
      </c>
      <c r="L54" s="76">
        <f t="shared" si="2"/>
        <v>188.2975629474787</v>
      </c>
      <c r="M54" s="103">
        <f t="shared" si="10"/>
        <v>9.2407800724135356</v>
      </c>
      <c r="N54" s="103">
        <f t="shared" si="3"/>
        <v>288.774377262923</v>
      </c>
    </row>
    <row r="55" spans="1:14">
      <c r="A55" s="102">
        <v>40387</v>
      </c>
      <c r="B55" t="s">
        <v>127</v>
      </c>
      <c r="C55">
        <v>5.6920000000000002</v>
      </c>
      <c r="D55">
        <v>340.87299999999999</v>
      </c>
      <c r="E55">
        <v>28.56</v>
      </c>
      <c r="F55">
        <v>5468</v>
      </c>
      <c r="G55">
        <v>19.899999999999999</v>
      </c>
      <c r="I55" s="103">
        <f t="shared" si="8"/>
        <v>119.8154987545246</v>
      </c>
      <c r="J55" s="104">
        <f t="shared" si="1"/>
        <v>25.041439239695638</v>
      </c>
      <c r="K55" s="76">
        <f t="shared" si="9"/>
        <v>250.18559344312433</v>
      </c>
      <c r="L55" s="76">
        <f t="shared" si="2"/>
        <v>187.65514576973368</v>
      </c>
      <c r="M55" s="103">
        <f t="shared" si="10"/>
        <v>9.2251264624132112</v>
      </c>
      <c r="N55" s="103">
        <f t="shared" si="3"/>
        <v>288.28520195041284</v>
      </c>
    </row>
    <row r="56" spans="1:14">
      <c r="A56" s="102">
        <v>40387</v>
      </c>
      <c r="B56" t="s">
        <v>128</v>
      </c>
      <c r="C56">
        <v>5.859</v>
      </c>
      <c r="D56">
        <v>338.45400000000001</v>
      </c>
      <c r="E56">
        <v>28.64</v>
      </c>
      <c r="F56">
        <v>5472</v>
      </c>
      <c r="G56">
        <v>19.899999999999999</v>
      </c>
      <c r="I56" s="103">
        <f t="shared" si="8"/>
        <v>118.96532374863041</v>
      </c>
      <c r="J56" s="104">
        <f t="shared" si="1"/>
        <v>24.863752663463757</v>
      </c>
      <c r="K56" s="76">
        <f t="shared" si="9"/>
        <v>248.41035116986944</v>
      </c>
      <c r="L56" s="76">
        <f t="shared" si="2"/>
        <v>186.32360088347716</v>
      </c>
      <c r="M56" s="103">
        <f t="shared" si="10"/>
        <v>9.1596677193784277</v>
      </c>
      <c r="N56" s="103">
        <f t="shared" si="3"/>
        <v>286.23961623057585</v>
      </c>
    </row>
    <row r="57" spans="1:14">
      <c r="A57" s="102">
        <v>40387</v>
      </c>
      <c r="B57" t="s">
        <v>129</v>
      </c>
      <c r="C57">
        <v>6.0250000000000004</v>
      </c>
      <c r="D57">
        <v>340.56900000000002</v>
      </c>
      <c r="E57">
        <v>28.57</v>
      </c>
      <c r="F57">
        <v>5474</v>
      </c>
      <c r="G57">
        <v>19.899999999999999</v>
      </c>
      <c r="I57" s="103">
        <f t="shared" si="8"/>
        <v>119.70883744461379</v>
      </c>
      <c r="J57" s="104">
        <f t="shared" si="1"/>
        <v>25.01914702592428</v>
      </c>
      <c r="K57" s="76">
        <f t="shared" si="9"/>
        <v>249.96287498520491</v>
      </c>
      <c r="L57" s="76">
        <f t="shared" si="2"/>
        <v>187.48809272678545</v>
      </c>
      <c r="M57" s="103">
        <f t="shared" si="10"/>
        <v>9.216914135270212</v>
      </c>
      <c r="N57" s="103">
        <f t="shared" si="3"/>
        <v>288.02856672719412</v>
      </c>
    </row>
    <row r="58" spans="1:14">
      <c r="A58" s="102">
        <v>40387</v>
      </c>
      <c r="B58" t="s">
        <v>130</v>
      </c>
      <c r="C58">
        <v>6.1920000000000002</v>
      </c>
      <c r="D58">
        <v>338.15300000000002</v>
      </c>
      <c r="E58">
        <v>28.65</v>
      </c>
      <c r="F58">
        <v>5471</v>
      </c>
      <c r="G58">
        <v>19.899999999999999</v>
      </c>
      <c r="I58" s="103">
        <f t="shared" si="8"/>
        <v>118.85955077151567</v>
      </c>
      <c r="J58" s="104">
        <f t="shared" si="1"/>
        <v>24.841646111246774</v>
      </c>
      <c r="K58" s="76">
        <f t="shared" si="9"/>
        <v>248.18948763113889</v>
      </c>
      <c r="L58" s="76">
        <f t="shared" si="2"/>
        <v>186.15793914818175</v>
      </c>
      <c r="M58" s="103">
        <f t="shared" si="10"/>
        <v>9.151523788915906</v>
      </c>
      <c r="N58" s="103">
        <f t="shared" si="3"/>
        <v>285.98511840362204</v>
      </c>
    </row>
    <row r="59" spans="1:14">
      <c r="A59" s="102">
        <v>40387</v>
      </c>
      <c r="B59" t="s">
        <v>131</v>
      </c>
      <c r="C59">
        <v>6.359</v>
      </c>
      <c r="D59">
        <v>342.09</v>
      </c>
      <c r="E59">
        <v>28.52</v>
      </c>
      <c r="F59">
        <v>5481</v>
      </c>
      <c r="G59">
        <v>19.899999999999999</v>
      </c>
      <c r="I59" s="103">
        <f t="shared" si="8"/>
        <v>120.2432627012961</v>
      </c>
      <c r="J59" s="104">
        <f t="shared" si="1"/>
        <v>25.130841904570886</v>
      </c>
      <c r="K59" s="76">
        <f t="shared" si="9"/>
        <v>251.07880323642382</v>
      </c>
      <c r="L59" s="76">
        <f t="shared" si="2"/>
        <v>188.32511006167309</v>
      </c>
      <c r="M59" s="103">
        <f t="shared" si="10"/>
        <v>9.25806190520691</v>
      </c>
      <c r="N59" s="103">
        <f t="shared" si="3"/>
        <v>289.31443453771595</v>
      </c>
    </row>
    <row r="60" spans="1:14">
      <c r="A60" s="102">
        <v>40387</v>
      </c>
      <c r="B60" t="s">
        <v>132</v>
      </c>
      <c r="C60">
        <v>6.5259999999999998</v>
      </c>
      <c r="D60">
        <v>339.96300000000002</v>
      </c>
      <c r="E60">
        <v>28.59</v>
      </c>
      <c r="F60">
        <v>5489</v>
      </c>
      <c r="G60">
        <v>19.899999999999999</v>
      </c>
      <c r="I60" s="103">
        <f t="shared" si="8"/>
        <v>119.49584937825641</v>
      </c>
      <c r="J60" s="104">
        <f t="shared" si="1"/>
        <v>24.974632520055589</v>
      </c>
      <c r="K60" s="76">
        <f t="shared" si="9"/>
        <v>249.51813664724497</v>
      </c>
      <c r="L60" s="76">
        <f t="shared" si="2"/>
        <v>187.15451061883633</v>
      </c>
      <c r="M60" s="103">
        <f t="shared" si="10"/>
        <v>9.2005152397386976</v>
      </c>
      <c r="N60" s="103">
        <f t="shared" si="3"/>
        <v>287.51610124183429</v>
      </c>
    </row>
    <row r="61" spans="1:14">
      <c r="A61" s="102">
        <v>40387</v>
      </c>
      <c r="B61" t="s">
        <v>133</v>
      </c>
      <c r="C61">
        <v>6.6929999999999996</v>
      </c>
      <c r="D61">
        <v>339.428</v>
      </c>
      <c r="E61">
        <v>28.65</v>
      </c>
      <c r="F61">
        <v>5490</v>
      </c>
      <c r="G61">
        <v>19.8</v>
      </c>
      <c r="I61" s="103">
        <f t="shared" si="8"/>
        <v>119.07200558111174</v>
      </c>
      <c r="J61" s="104">
        <f t="shared" si="1"/>
        <v>24.886049166452352</v>
      </c>
      <c r="K61" s="76">
        <f t="shared" si="9"/>
        <v>248.66901250995386</v>
      </c>
      <c r="L61" s="76">
        <f t="shared" si="2"/>
        <v>186.51761337960264</v>
      </c>
      <c r="M61" s="103">
        <f t="shared" si="10"/>
        <v>9.1850283796133958</v>
      </c>
      <c r="N61" s="103">
        <f t="shared" si="3"/>
        <v>287.03213686291861</v>
      </c>
    </row>
    <row r="62" spans="1:14">
      <c r="A62" s="102">
        <v>40387</v>
      </c>
      <c r="B62" t="s">
        <v>134</v>
      </c>
      <c r="C62">
        <v>6.86</v>
      </c>
      <c r="D62">
        <v>337.92200000000003</v>
      </c>
      <c r="E62">
        <v>28.7</v>
      </c>
      <c r="F62">
        <v>5487</v>
      </c>
      <c r="G62">
        <v>19.8</v>
      </c>
      <c r="I62" s="103">
        <f t="shared" si="8"/>
        <v>118.5438789714795</v>
      </c>
      <c r="J62" s="104">
        <f t="shared" si="1"/>
        <v>24.775670705039214</v>
      </c>
      <c r="K62" s="76">
        <f t="shared" si="9"/>
        <v>247.56607717383898</v>
      </c>
      <c r="L62" s="76">
        <f t="shared" si="2"/>
        <v>185.69034155941176</v>
      </c>
      <c r="M62" s="103">
        <f t="shared" si="10"/>
        <v>9.1442895185030331</v>
      </c>
      <c r="N62" s="103">
        <f t="shared" si="3"/>
        <v>285.75904745321981</v>
      </c>
    </row>
    <row r="63" spans="1:14">
      <c r="A63" s="102">
        <v>40387</v>
      </c>
      <c r="B63" t="s">
        <v>135</v>
      </c>
      <c r="C63">
        <v>7.0270000000000001</v>
      </c>
      <c r="D63">
        <v>338.52300000000002</v>
      </c>
      <c r="E63">
        <v>28.68</v>
      </c>
      <c r="F63">
        <v>5481</v>
      </c>
      <c r="G63">
        <v>19.8</v>
      </c>
      <c r="I63" s="103">
        <f t="shared" si="8"/>
        <v>118.75479914000441</v>
      </c>
      <c r="J63" s="104">
        <f t="shared" si="1"/>
        <v>24.819753020260919</v>
      </c>
      <c r="K63" s="76">
        <f t="shared" si="9"/>
        <v>248.00656114628532</v>
      </c>
      <c r="L63" s="76">
        <f t="shared" si="2"/>
        <v>186.02073262198684</v>
      </c>
      <c r="M63" s="103">
        <f t="shared" si="10"/>
        <v>9.160559570596968</v>
      </c>
      <c r="N63" s="103">
        <f t="shared" si="3"/>
        <v>286.26748658115525</v>
      </c>
    </row>
    <row r="64" spans="1:14">
      <c r="A64" s="102">
        <v>40387</v>
      </c>
      <c r="B64" t="s">
        <v>136</v>
      </c>
      <c r="C64">
        <v>7.194</v>
      </c>
      <c r="D64">
        <v>338.22300000000001</v>
      </c>
      <c r="E64">
        <v>28.69</v>
      </c>
      <c r="F64">
        <v>5480</v>
      </c>
      <c r="G64">
        <v>19.8</v>
      </c>
      <c r="I64" s="103">
        <f t="shared" si="8"/>
        <v>118.64928407567349</v>
      </c>
      <c r="J64" s="104">
        <f t="shared" si="1"/>
        <v>24.797700371815758</v>
      </c>
      <c r="K64" s="76">
        <f t="shared" si="9"/>
        <v>247.78620434013226</v>
      </c>
      <c r="L64" s="76">
        <f t="shared" si="2"/>
        <v>185.85545096843151</v>
      </c>
      <c r="M64" s="103">
        <f t="shared" si="10"/>
        <v>9.1524203034734644</v>
      </c>
      <c r="N64" s="103">
        <f t="shared" si="3"/>
        <v>286.01313448354574</v>
      </c>
    </row>
    <row r="65" spans="1:14">
      <c r="A65" s="102">
        <v>40387</v>
      </c>
      <c r="B65" t="s">
        <v>137</v>
      </c>
      <c r="C65">
        <v>7.3609999999999998</v>
      </c>
      <c r="D65">
        <v>339.12599999999998</v>
      </c>
      <c r="E65">
        <v>28.66</v>
      </c>
      <c r="F65">
        <v>5490</v>
      </c>
      <c r="G65">
        <v>19.8</v>
      </c>
      <c r="I65" s="103">
        <f t="shared" si="8"/>
        <v>118.96615974376743</v>
      </c>
      <c r="J65" s="104">
        <f t="shared" si="1"/>
        <v>24.863927386447394</v>
      </c>
      <c r="K65" s="76">
        <f t="shared" si="9"/>
        <v>248.44796492011741</v>
      </c>
      <c r="L65" s="76">
        <f t="shared" si="2"/>
        <v>186.35181359424357</v>
      </c>
      <c r="M65" s="103">
        <f t="shared" si="10"/>
        <v>9.176863597176693</v>
      </c>
      <c r="N65" s="103">
        <f t="shared" si="3"/>
        <v>286.77698741177164</v>
      </c>
    </row>
    <row r="66" spans="1:14">
      <c r="A66" s="102">
        <v>40387</v>
      </c>
      <c r="B66" t="s">
        <v>138</v>
      </c>
      <c r="C66">
        <v>7.5279999999999996</v>
      </c>
      <c r="D66">
        <v>338.89600000000002</v>
      </c>
      <c r="E66">
        <v>28.71</v>
      </c>
      <c r="F66">
        <v>5497</v>
      </c>
      <c r="G66">
        <v>19.7</v>
      </c>
      <c r="I66" s="103">
        <f t="shared" si="8"/>
        <v>118.65047262611287</v>
      </c>
      <c r="J66" s="104">
        <f t="shared" si="1"/>
        <v>24.797948778857588</v>
      </c>
      <c r="K66" s="76">
        <f t="shared" si="9"/>
        <v>247.82426579202576</v>
      </c>
      <c r="L66" s="76">
        <f t="shared" si="2"/>
        <v>185.88399948397546</v>
      </c>
      <c r="M66" s="103">
        <f t="shared" si="10"/>
        <v>9.1696417672948112</v>
      </c>
      <c r="N66" s="103">
        <f t="shared" si="3"/>
        <v>286.55130522796287</v>
      </c>
    </row>
    <row r="67" spans="1:14">
      <c r="A67" s="102">
        <v>40387</v>
      </c>
      <c r="B67" t="s">
        <v>139</v>
      </c>
      <c r="C67">
        <v>7.694</v>
      </c>
      <c r="D67">
        <v>338.89600000000002</v>
      </c>
      <c r="E67">
        <v>28.71</v>
      </c>
      <c r="F67">
        <v>5487</v>
      </c>
      <c r="G67">
        <v>19.7</v>
      </c>
      <c r="I67" s="103">
        <f t="shared" si="8"/>
        <v>118.65047262611287</v>
      </c>
      <c r="J67" s="104">
        <f t="shared" si="1"/>
        <v>24.797948778857588</v>
      </c>
      <c r="K67" s="76">
        <f t="shared" si="9"/>
        <v>247.82426579202576</v>
      </c>
      <c r="L67" s="76">
        <f t="shared" si="2"/>
        <v>185.88399948397546</v>
      </c>
      <c r="M67" s="103">
        <f t="shared" si="10"/>
        <v>9.1696417672948112</v>
      </c>
      <c r="N67" s="103">
        <f t="shared" si="3"/>
        <v>286.55130522796287</v>
      </c>
    </row>
    <row r="68" spans="1:14">
      <c r="A68" s="102">
        <v>40387</v>
      </c>
      <c r="B68" t="s">
        <v>140</v>
      </c>
      <c r="C68">
        <v>7.8609999999999998</v>
      </c>
      <c r="D68">
        <v>337.69400000000002</v>
      </c>
      <c r="E68">
        <v>28.75</v>
      </c>
      <c r="F68">
        <v>5489</v>
      </c>
      <c r="G68">
        <v>19.7</v>
      </c>
      <c r="I68" s="103">
        <f t="shared" si="8"/>
        <v>118.2296575231119</v>
      </c>
      <c r="J68" s="104">
        <f t="shared" si="1"/>
        <v>24.709998422330386</v>
      </c>
      <c r="K68" s="76">
        <f t="shared" si="9"/>
        <v>246.94531274930128</v>
      </c>
      <c r="L68" s="76">
        <f t="shared" si="2"/>
        <v>185.22472866391237</v>
      </c>
      <c r="M68" s="103">
        <f t="shared" si="10"/>
        <v>9.1371199942299395</v>
      </c>
      <c r="N68" s="103">
        <f t="shared" si="3"/>
        <v>285.53499981968559</v>
      </c>
    </row>
    <row r="69" spans="1:14">
      <c r="A69" s="102">
        <v>40387</v>
      </c>
      <c r="B69" t="s">
        <v>141</v>
      </c>
      <c r="C69">
        <v>8.0280000000000005</v>
      </c>
      <c r="D69">
        <v>338.89600000000002</v>
      </c>
      <c r="E69">
        <v>28.71</v>
      </c>
      <c r="F69">
        <v>5497</v>
      </c>
      <c r="G69">
        <v>19.7</v>
      </c>
      <c r="I69" s="103">
        <f t="shared" si="8"/>
        <v>118.65047262611287</v>
      </c>
      <c r="J69" s="104">
        <f t="shared" si="1"/>
        <v>24.797948778857588</v>
      </c>
      <c r="K69" s="76">
        <f t="shared" si="9"/>
        <v>247.82426579202576</v>
      </c>
      <c r="L69" s="76">
        <f t="shared" si="2"/>
        <v>185.88399948397546</v>
      </c>
      <c r="M69" s="103">
        <f t="shared" si="10"/>
        <v>9.1696417672948112</v>
      </c>
      <c r="N69" s="103">
        <f t="shared" si="3"/>
        <v>286.55130522796287</v>
      </c>
    </row>
    <row r="70" spans="1:14">
      <c r="A70" s="102">
        <v>40387</v>
      </c>
      <c r="B70" t="s">
        <v>142</v>
      </c>
      <c r="C70">
        <v>8.1950000000000003</v>
      </c>
      <c r="D70">
        <v>338.59500000000003</v>
      </c>
      <c r="E70">
        <v>28.72</v>
      </c>
      <c r="F70">
        <v>5502</v>
      </c>
      <c r="G70">
        <v>19.7</v>
      </c>
      <c r="I70" s="103">
        <f t="shared" si="8"/>
        <v>118.54510444369971</v>
      </c>
      <c r="J70" s="104">
        <f t="shared" si="1"/>
        <v>24.77592682873324</v>
      </c>
      <c r="K70" s="76">
        <f t="shared" si="9"/>
        <v>247.60418413650072</v>
      </c>
      <c r="L70" s="76">
        <f t="shared" si="2"/>
        <v>185.71892421093347</v>
      </c>
      <c r="M70" s="103">
        <f t="shared" si="10"/>
        <v>9.1614986182199285</v>
      </c>
      <c r="N70" s="103">
        <f t="shared" si="3"/>
        <v>286.29683181937276</v>
      </c>
    </row>
    <row r="71" spans="1:14">
      <c r="A71" s="102">
        <v>40387</v>
      </c>
      <c r="B71" t="s">
        <v>143</v>
      </c>
      <c r="C71">
        <v>8.3620000000000001</v>
      </c>
      <c r="D71">
        <v>344.13299999999998</v>
      </c>
      <c r="E71">
        <v>28.58</v>
      </c>
      <c r="F71">
        <v>5507</v>
      </c>
      <c r="G71">
        <v>19.600000000000001</v>
      </c>
      <c r="I71" s="103">
        <f t="shared" si="8"/>
        <v>120.24512745465314</v>
      </c>
      <c r="J71" s="104">
        <f t="shared" si="1"/>
        <v>25.131231638022506</v>
      </c>
      <c r="K71" s="76">
        <f t="shared" si="9"/>
        <v>251.19087033765607</v>
      </c>
      <c r="L71" s="76">
        <f t="shared" si="2"/>
        <v>188.40916753248229</v>
      </c>
      <c r="M71" s="103">
        <f t="shared" si="10"/>
        <v>9.3102860644554184</v>
      </c>
      <c r="N71" s="103">
        <f t="shared" si="3"/>
        <v>290.94643951423183</v>
      </c>
    </row>
    <row r="72" spans="1:14">
      <c r="A72" s="102">
        <v>40387</v>
      </c>
      <c r="B72" t="s">
        <v>144</v>
      </c>
      <c r="C72">
        <v>8.5289999999999999</v>
      </c>
      <c r="D72">
        <v>340.78199999999998</v>
      </c>
      <c r="E72">
        <v>28.69</v>
      </c>
      <c r="F72">
        <v>5504</v>
      </c>
      <c r="G72">
        <v>19.600000000000001</v>
      </c>
      <c r="I72" s="103">
        <f t="shared" si="8"/>
        <v>119.0743267290846</v>
      </c>
      <c r="J72" s="104">
        <f t="shared" si="1"/>
        <v>24.886534286378676</v>
      </c>
      <c r="K72" s="76">
        <f t="shared" si="9"/>
        <v>248.74507931499335</v>
      </c>
      <c r="L72" s="76">
        <f t="shared" si="2"/>
        <v>186.5746683330533</v>
      </c>
      <c r="M72" s="103">
        <f t="shared" si="10"/>
        <v>9.2196338283918351</v>
      </c>
      <c r="N72" s="103">
        <f t="shared" si="3"/>
        <v>288.11355713724487</v>
      </c>
    </row>
    <row r="73" spans="1:14">
      <c r="A73" s="102">
        <v>40387</v>
      </c>
      <c r="B73" t="s">
        <v>145</v>
      </c>
      <c r="C73">
        <v>8.6959999999999997</v>
      </c>
      <c r="D73">
        <v>339.875</v>
      </c>
      <c r="E73">
        <v>28.72</v>
      </c>
      <c r="F73">
        <v>5508</v>
      </c>
      <c r="G73">
        <v>19.600000000000001</v>
      </c>
      <c r="I73" s="103">
        <f t="shared" si="8"/>
        <v>118.75734289276294</v>
      </c>
      <c r="J73" s="104">
        <f t="shared" si="1"/>
        <v>24.820284664587451</v>
      </c>
      <c r="K73" s="76">
        <f t="shared" si="9"/>
        <v>248.08290324670622</v>
      </c>
      <c r="L73" s="76">
        <f t="shared" si="2"/>
        <v>186.07799406452514</v>
      </c>
      <c r="M73" s="103">
        <f t="shared" si="10"/>
        <v>9.1950905453795873</v>
      </c>
      <c r="N73" s="103">
        <f t="shared" si="3"/>
        <v>287.34657954311211</v>
      </c>
    </row>
    <row r="74" spans="1:14">
      <c r="A74" s="102">
        <v>40387</v>
      </c>
      <c r="B74" t="s">
        <v>146</v>
      </c>
      <c r="C74">
        <v>8.8629999999999995</v>
      </c>
      <c r="D74">
        <v>341.99599999999998</v>
      </c>
      <c r="E74">
        <v>28.65</v>
      </c>
      <c r="F74">
        <v>5508</v>
      </c>
      <c r="G74">
        <v>19.600000000000001</v>
      </c>
      <c r="I74" s="103">
        <f t="shared" si="8"/>
        <v>119.4985172571824</v>
      </c>
      <c r="J74" s="104">
        <f t="shared" si="1"/>
        <v>24.975190106751121</v>
      </c>
      <c r="K74" s="76">
        <f t="shared" si="9"/>
        <v>249.63120909170354</v>
      </c>
      <c r="L74" s="76">
        <f t="shared" si="2"/>
        <v>187.23932216116134</v>
      </c>
      <c r="M74" s="103">
        <f t="shared" si="10"/>
        <v>9.252477863289732</v>
      </c>
      <c r="N74" s="103">
        <f t="shared" si="3"/>
        <v>289.13993322780414</v>
      </c>
    </row>
    <row r="75" spans="1:14">
      <c r="A75" s="102">
        <v>40387</v>
      </c>
      <c r="B75" t="s">
        <v>147</v>
      </c>
      <c r="C75">
        <v>9.0299999999999994</v>
      </c>
      <c r="D75">
        <v>339.27199999999999</v>
      </c>
      <c r="E75">
        <v>28.74</v>
      </c>
      <c r="F75">
        <v>5525</v>
      </c>
      <c r="G75">
        <v>19.600000000000001</v>
      </c>
      <c r="I75" s="103">
        <f t="shared" si="8"/>
        <v>118.54657003728893</v>
      </c>
      <c r="J75" s="104">
        <f t="shared" si="1"/>
        <v>24.776233137793383</v>
      </c>
      <c r="K75" s="76">
        <f t="shared" si="9"/>
        <v>247.64260085665688</v>
      </c>
      <c r="L75" s="76">
        <f t="shared" si="2"/>
        <v>185.74773920032467</v>
      </c>
      <c r="M75" s="103">
        <f t="shared" si="10"/>
        <v>9.1787709187915976</v>
      </c>
      <c r="N75" s="103">
        <f t="shared" si="3"/>
        <v>286.83659121223741</v>
      </c>
    </row>
    <row r="76" spans="1:14">
      <c r="A76" s="102">
        <v>40387</v>
      </c>
      <c r="B76" t="s">
        <v>148</v>
      </c>
      <c r="C76">
        <v>9.1969999999999992</v>
      </c>
      <c r="D76">
        <v>340.48</v>
      </c>
      <c r="E76">
        <v>28.7</v>
      </c>
      <c r="F76">
        <v>5512</v>
      </c>
      <c r="G76">
        <v>19.600000000000001</v>
      </c>
      <c r="I76" s="103">
        <f t="shared" si="8"/>
        <v>118.96855531194983</v>
      </c>
      <c r="J76" s="104">
        <f t="shared" si="1"/>
        <v>24.864428060197511</v>
      </c>
      <c r="K76" s="76">
        <f t="shared" si="9"/>
        <v>248.5241238809617</v>
      </c>
      <c r="L76" s="76">
        <f t="shared" si="2"/>
        <v>186.40893767042326</v>
      </c>
      <c r="M76" s="103">
        <f t="shared" si="10"/>
        <v>9.211444206310567</v>
      </c>
      <c r="N76" s="103">
        <f t="shared" si="3"/>
        <v>287.85763144720522</v>
      </c>
    </row>
    <row r="77" spans="1:14">
      <c r="A77" s="102">
        <v>40387</v>
      </c>
      <c r="B77" t="s">
        <v>149</v>
      </c>
      <c r="C77">
        <v>9.3469999999999995</v>
      </c>
      <c r="D77">
        <v>337.17099999999999</v>
      </c>
      <c r="E77">
        <v>28.81</v>
      </c>
      <c r="F77">
        <v>5526</v>
      </c>
      <c r="G77">
        <v>19.600000000000001</v>
      </c>
      <c r="I77" s="103">
        <f t="shared" si="8"/>
        <v>117.81230953837894</v>
      </c>
      <c r="J77" s="104">
        <f t="shared" si="1"/>
        <v>24.622772693521195</v>
      </c>
      <c r="K77" s="76">
        <f t="shared" si="9"/>
        <v>246.10873800765853</v>
      </c>
      <c r="L77" s="76">
        <f t="shared" si="2"/>
        <v>184.59724427150695</v>
      </c>
      <c r="M77" s="103">
        <f t="shared" si="10"/>
        <v>9.1219189245745351</v>
      </c>
      <c r="N77" s="103">
        <f t="shared" si="3"/>
        <v>285.05996639295421</v>
      </c>
    </row>
    <row r="78" spans="1:14">
      <c r="A78" s="102">
        <v>40387</v>
      </c>
      <c r="B78" t="s">
        <v>150</v>
      </c>
      <c r="C78">
        <v>9.5139999999999993</v>
      </c>
      <c r="D78">
        <v>336.27499999999998</v>
      </c>
      <c r="E78">
        <v>28.84</v>
      </c>
      <c r="F78">
        <v>5522</v>
      </c>
      <c r="G78">
        <v>19.600000000000001</v>
      </c>
      <c r="I78" s="103">
        <f t="shared" si="8"/>
        <v>117.4992578833442</v>
      </c>
      <c r="J78" s="104">
        <f t="shared" si="1"/>
        <v>24.557344897618936</v>
      </c>
      <c r="K78" s="76">
        <f t="shared" si="9"/>
        <v>245.45477622680824</v>
      </c>
      <c r="L78" s="76">
        <f t="shared" si="2"/>
        <v>184.10673124226176</v>
      </c>
      <c r="M78" s="103">
        <f t="shared" si="10"/>
        <v>9.0976801007400834</v>
      </c>
      <c r="N78" s="103">
        <f t="shared" si="3"/>
        <v>284.30250314812758</v>
      </c>
    </row>
    <row r="79" spans="1:14">
      <c r="A79" s="102">
        <v>40387</v>
      </c>
      <c r="B79" t="s">
        <v>151</v>
      </c>
      <c r="C79">
        <v>9.6809999999999992</v>
      </c>
      <c r="D79">
        <v>339.875</v>
      </c>
      <c r="E79">
        <v>28.72</v>
      </c>
      <c r="F79">
        <v>5526</v>
      </c>
      <c r="G79">
        <v>19.600000000000001</v>
      </c>
      <c r="I79" s="103">
        <f t="shared" si="8"/>
        <v>118.75734289276294</v>
      </c>
      <c r="J79" s="104">
        <f t="shared" si="1"/>
        <v>24.820284664587451</v>
      </c>
      <c r="K79" s="76">
        <f t="shared" si="9"/>
        <v>248.08290324670622</v>
      </c>
      <c r="L79" s="76">
        <f t="shared" si="2"/>
        <v>186.07799406452514</v>
      </c>
      <c r="M79" s="103">
        <f t="shared" si="10"/>
        <v>9.1950905453795873</v>
      </c>
      <c r="N79" s="103">
        <f t="shared" si="3"/>
        <v>287.34657954311211</v>
      </c>
    </row>
    <row r="80" spans="1:14">
      <c r="A80" s="102">
        <v>40387</v>
      </c>
      <c r="B80" t="s">
        <v>152</v>
      </c>
      <c r="C80">
        <v>9.8469999999999995</v>
      </c>
      <c r="D80">
        <v>340.17700000000002</v>
      </c>
      <c r="E80">
        <v>28.71</v>
      </c>
      <c r="F80">
        <v>5525</v>
      </c>
      <c r="G80">
        <v>19.600000000000001</v>
      </c>
      <c r="I80" s="103">
        <f t="shared" si="8"/>
        <v>118.86289408271895</v>
      </c>
      <c r="J80" s="104">
        <f t="shared" si="1"/>
        <v>24.842344863288258</v>
      </c>
      <c r="K80" s="76">
        <f t="shared" si="9"/>
        <v>248.3033986283609</v>
      </c>
      <c r="L80" s="76">
        <f t="shared" si="2"/>
        <v>186.24337965854164</v>
      </c>
      <c r="M80" s="103">
        <f t="shared" si="10"/>
        <v>9.2032631158091434</v>
      </c>
      <c r="N80" s="103">
        <f t="shared" si="3"/>
        <v>287.60197236903571</v>
      </c>
    </row>
    <row r="81" spans="1:14">
      <c r="A81" s="102">
        <v>40387</v>
      </c>
      <c r="B81" t="s">
        <v>153</v>
      </c>
      <c r="C81">
        <v>10.013999999999999</v>
      </c>
      <c r="D81">
        <v>335.97699999999998</v>
      </c>
      <c r="E81">
        <v>28.85</v>
      </c>
      <c r="F81">
        <v>5535</v>
      </c>
      <c r="G81">
        <v>19.600000000000001</v>
      </c>
      <c r="I81" s="103">
        <f t="shared" si="8"/>
        <v>117.39512378112101</v>
      </c>
      <c r="J81" s="104">
        <f t="shared" si="1"/>
        <v>24.535580870254289</v>
      </c>
      <c r="K81" s="76">
        <f t="shared" si="9"/>
        <v>245.23724112727467</v>
      </c>
      <c r="L81" s="76">
        <f t="shared" si="2"/>
        <v>183.94356604857012</v>
      </c>
      <c r="M81" s="103">
        <f t="shared" si="10"/>
        <v>9.0896172519470753</v>
      </c>
      <c r="N81" s="103">
        <f t="shared" si="3"/>
        <v>284.05053912334608</v>
      </c>
    </row>
    <row r="82" spans="1:14">
      <c r="A82" s="102">
        <v>40387</v>
      </c>
      <c r="B82" t="s">
        <v>154</v>
      </c>
      <c r="C82">
        <v>10.180999999999999</v>
      </c>
      <c r="D82">
        <v>337.47</v>
      </c>
      <c r="E82">
        <v>28.8</v>
      </c>
      <c r="F82">
        <v>5543</v>
      </c>
      <c r="G82">
        <v>19.600000000000001</v>
      </c>
      <c r="I82" s="103">
        <f t="shared" si="8"/>
        <v>117.91687702597569</v>
      </c>
      <c r="J82" s="104">
        <f t="shared" si="1"/>
        <v>24.644627298428919</v>
      </c>
      <c r="K82" s="76">
        <f t="shared" si="9"/>
        <v>246.32717844490918</v>
      </c>
      <c r="L82" s="76">
        <f t="shared" si="2"/>
        <v>184.76108852620661</v>
      </c>
      <c r="M82" s="103">
        <f t="shared" si="10"/>
        <v>9.1300153293368354</v>
      </c>
      <c r="N82" s="103">
        <f t="shared" si="3"/>
        <v>285.31297904177609</v>
      </c>
    </row>
    <row r="83" spans="1:14">
      <c r="A83" s="102">
        <v>40387</v>
      </c>
      <c r="B83" t="s">
        <v>155</v>
      </c>
      <c r="C83">
        <v>10.348000000000001</v>
      </c>
      <c r="D83">
        <v>336.87200000000001</v>
      </c>
      <c r="E83">
        <v>28.82</v>
      </c>
      <c r="F83">
        <v>5535</v>
      </c>
      <c r="G83">
        <v>19.600000000000001</v>
      </c>
      <c r="I83" s="103">
        <f t="shared" si="8"/>
        <v>117.70785061614521</v>
      </c>
      <c r="J83" s="104">
        <f t="shared" si="1"/>
        <v>24.600940778774348</v>
      </c>
      <c r="K83" s="76">
        <f t="shared" si="9"/>
        <v>245.89052436236702</v>
      </c>
      <c r="L83" s="76">
        <f t="shared" si="2"/>
        <v>184.43357012523589</v>
      </c>
      <c r="M83" s="103">
        <f t="shared" si="10"/>
        <v>9.1138309257627146</v>
      </c>
      <c r="N83" s="103">
        <f t="shared" si="3"/>
        <v>284.80721643008485</v>
      </c>
    </row>
    <row r="84" spans="1:14">
      <c r="A84" s="102">
        <v>40387</v>
      </c>
      <c r="B84" t="s">
        <v>156</v>
      </c>
      <c r="C84">
        <v>10.515000000000001</v>
      </c>
      <c r="D84">
        <v>336.57299999999998</v>
      </c>
      <c r="E84">
        <v>28.83</v>
      </c>
      <c r="F84">
        <v>5536</v>
      </c>
      <c r="G84">
        <v>19.600000000000001</v>
      </c>
      <c r="I84" s="103">
        <f t="shared" si="8"/>
        <v>117.6035001131133</v>
      </c>
      <c r="J84" s="104">
        <f t="shared" si="1"/>
        <v>24.579131523640676</v>
      </c>
      <c r="K84" s="76">
        <f t="shared" si="9"/>
        <v>245.6725372037053</v>
      </c>
      <c r="L84" s="76">
        <f t="shared" si="2"/>
        <v>184.27006585837694</v>
      </c>
      <c r="M84" s="103">
        <f t="shared" si="10"/>
        <v>9.1057513215844637</v>
      </c>
      <c r="N84" s="103">
        <f t="shared" si="3"/>
        <v>284.55472879951446</v>
      </c>
    </row>
    <row r="85" spans="1:14">
      <c r="A85" s="102">
        <v>40387</v>
      </c>
      <c r="B85" t="s">
        <v>157</v>
      </c>
      <c r="C85">
        <v>10.682</v>
      </c>
      <c r="D85">
        <v>338.06900000000002</v>
      </c>
      <c r="E85">
        <v>28.78</v>
      </c>
      <c r="F85">
        <v>5538</v>
      </c>
      <c r="G85">
        <v>19.600000000000001</v>
      </c>
      <c r="I85" s="103">
        <f t="shared" si="8"/>
        <v>118.12633828301547</v>
      </c>
      <c r="J85" s="104">
        <f t="shared" ref="J85:J148" si="11">I85*20.9/100</f>
        <v>24.68840470115023</v>
      </c>
      <c r="K85" s="76">
        <f t="shared" si="9"/>
        <v>246.76474091892865</v>
      </c>
      <c r="L85" s="76">
        <f t="shared" ref="L85:L148" si="12">K85/1.33322</f>
        <v>185.08928827870017</v>
      </c>
      <c r="M85" s="103">
        <f t="shared" si="10"/>
        <v>9.1462334020666134</v>
      </c>
      <c r="N85" s="103">
        <f t="shared" ref="N85:N148" si="13">M85*31.25</f>
        <v>285.81979381458166</v>
      </c>
    </row>
    <row r="86" spans="1:14">
      <c r="A86" s="102">
        <v>40387</v>
      </c>
      <c r="B86" t="s">
        <v>158</v>
      </c>
      <c r="C86">
        <v>10.849</v>
      </c>
      <c r="D86">
        <v>336.87200000000001</v>
      </c>
      <c r="E86">
        <v>28.82</v>
      </c>
      <c r="F86">
        <v>5542</v>
      </c>
      <c r="G86">
        <v>19.600000000000001</v>
      </c>
      <c r="I86" s="103">
        <f t="shared" si="8"/>
        <v>117.70785061614521</v>
      </c>
      <c r="J86" s="104">
        <f t="shared" si="11"/>
        <v>24.600940778774348</v>
      </c>
      <c r="K86" s="76">
        <f t="shared" si="9"/>
        <v>245.89052436236702</v>
      </c>
      <c r="L86" s="76">
        <f t="shared" si="12"/>
        <v>184.43357012523589</v>
      </c>
      <c r="M86" s="103">
        <f t="shared" si="10"/>
        <v>9.1138309257627146</v>
      </c>
      <c r="N86" s="103">
        <f t="shared" si="13"/>
        <v>284.80721643008485</v>
      </c>
    </row>
    <row r="87" spans="1:14">
      <c r="A87" s="102">
        <v>40387</v>
      </c>
      <c r="B87" t="s">
        <v>159</v>
      </c>
      <c r="C87">
        <v>11.016</v>
      </c>
      <c r="D87">
        <v>337.17099999999999</v>
      </c>
      <c r="E87">
        <v>28.81</v>
      </c>
      <c r="F87">
        <v>5543</v>
      </c>
      <c r="G87">
        <v>19.600000000000001</v>
      </c>
      <c r="I87" s="103">
        <f t="shared" si="8"/>
        <v>117.81230953837894</v>
      </c>
      <c r="J87" s="104">
        <f t="shared" si="11"/>
        <v>24.622772693521195</v>
      </c>
      <c r="K87" s="76">
        <f t="shared" si="9"/>
        <v>246.10873800765853</v>
      </c>
      <c r="L87" s="76">
        <f t="shared" si="12"/>
        <v>184.59724427150695</v>
      </c>
      <c r="M87" s="103">
        <f t="shared" si="10"/>
        <v>9.1219189245745351</v>
      </c>
      <c r="N87" s="103">
        <f t="shared" si="13"/>
        <v>285.05996639295421</v>
      </c>
    </row>
    <row r="88" spans="1:14">
      <c r="A88" s="102">
        <v>40387</v>
      </c>
      <c r="B88" t="s">
        <v>160</v>
      </c>
      <c r="C88">
        <v>11.183</v>
      </c>
      <c r="D88">
        <v>335.75700000000001</v>
      </c>
      <c r="E88">
        <v>28.9</v>
      </c>
      <c r="F88">
        <v>5540</v>
      </c>
      <c r="G88">
        <v>19.5</v>
      </c>
      <c r="I88" s="103">
        <f t="shared" si="8"/>
        <v>117.08557207368359</v>
      </c>
      <c r="J88" s="104">
        <f t="shared" si="11"/>
        <v>24.470884563399867</v>
      </c>
      <c r="K88" s="76">
        <f t="shared" si="9"/>
        <v>244.62532117487274</v>
      </c>
      <c r="L88" s="76">
        <f t="shared" si="12"/>
        <v>183.48458707105559</v>
      </c>
      <c r="M88" s="103">
        <f t="shared" si="10"/>
        <v>9.0826412504586429</v>
      </c>
      <c r="N88" s="103">
        <f t="shared" si="13"/>
        <v>283.83253907683257</v>
      </c>
    </row>
    <row r="89" spans="1:14">
      <c r="A89" s="102">
        <v>40387</v>
      </c>
      <c r="B89" t="s">
        <v>161</v>
      </c>
      <c r="C89">
        <v>11.35</v>
      </c>
      <c r="D89">
        <v>339.048</v>
      </c>
      <c r="E89">
        <v>28.79</v>
      </c>
      <c r="F89">
        <v>5539</v>
      </c>
      <c r="G89">
        <v>19.5</v>
      </c>
      <c r="I89" s="103">
        <f t="shared" si="8"/>
        <v>118.2330465806848</v>
      </c>
      <c r="J89" s="104">
        <f t="shared" si="11"/>
        <v>24.710706735363125</v>
      </c>
      <c r="K89" s="76">
        <f t="shared" si="9"/>
        <v>247.02272432919563</v>
      </c>
      <c r="L89" s="76">
        <f t="shared" si="12"/>
        <v>185.28279228424088</v>
      </c>
      <c r="M89" s="103">
        <f t="shared" si="10"/>
        <v>9.1716539196249194</v>
      </c>
      <c r="N89" s="103">
        <f t="shared" si="13"/>
        <v>286.61418498827874</v>
      </c>
    </row>
    <row r="90" spans="1:14">
      <c r="A90" s="102">
        <v>40387</v>
      </c>
      <c r="B90" t="s">
        <v>162</v>
      </c>
      <c r="C90">
        <v>11.516999999999999</v>
      </c>
      <c r="D90">
        <v>337.24799999999999</v>
      </c>
      <c r="E90">
        <v>28.85</v>
      </c>
      <c r="F90">
        <v>5538</v>
      </c>
      <c r="G90">
        <v>19.5</v>
      </c>
      <c r="I90" s="103">
        <f t="shared" si="8"/>
        <v>117.60552814866375</v>
      </c>
      <c r="J90" s="104">
        <f t="shared" si="11"/>
        <v>24.579555383070723</v>
      </c>
      <c r="K90" s="76">
        <f t="shared" si="9"/>
        <v>245.71165845440368</v>
      </c>
      <c r="L90" s="76">
        <f t="shared" si="12"/>
        <v>184.29940929059245</v>
      </c>
      <c r="M90" s="103">
        <f t="shared" si="10"/>
        <v>9.1229756350578786</v>
      </c>
      <c r="N90" s="103">
        <f t="shared" si="13"/>
        <v>285.09298859555872</v>
      </c>
    </row>
    <row r="91" spans="1:14">
      <c r="A91" s="102">
        <v>40387</v>
      </c>
      <c r="B91" t="s">
        <v>163</v>
      </c>
      <c r="C91">
        <v>11.683</v>
      </c>
      <c r="D91">
        <v>335.75700000000001</v>
      </c>
      <c r="E91">
        <v>28.9</v>
      </c>
      <c r="F91">
        <v>5548</v>
      </c>
      <c r="G91">
        <v>19.5</v>
      </c>
      <c r="I91" s="103">
        <f t="shared" si="8"/>
        <v>117.08557207368359</v>
      </c>
      <c r="J91" s="104">
        <f t="shared" si="11"/>
        <v>24.470884563399867</v>
      </c>
      <c r="K91" s="76">
        <f t="shared" si="9"/>
        <v>244.62532117487274</v>
      </c>
      <c r="L91" s="76">
        <f t="shared" si="12"/>
        <v>183.48458707105559</v>
      </c>
      <c r="M91" s="103">
        <f t="shared" si="10"/>
        <v>9.0826412504586429</v>
      </c>
      <c r="N91" s="103">
        <f t="shared" si="13"/>
        <v>283.83253907683257</v>
      </c>
    </row>
    <row r="92" spans="1:14">
      <c r="A92" s="102">
        <v>40387</v>
      </c>
      <c r="B92" t="s">
        <v>164</v>
      </c>
      <c r="C92">
        <v>11.85</v>
      </c>
      <c r="D92">
        <v>338.74700000000001</v>
      </c>
      <c r="E92">
        <v>28.8</v>
      </c>
      <c r="F92">
        <v>5546</v>
      </c>
      <c r="G92">
        <v>19.5</v>
      </c>
      <c r="I92" s="103">
        <f t="shared" si="8"/>
        <v>118.1281884180563</v>
      </c>
      <c r="J92" s="104">
        <f t="shared" si="11"/>
        <v>24.688791379373765</v>
      </c>
      <c r="K92" s="76">
        <f t="shared" si="9"/>
        <v>246.80364557118554</v>
      </c>
      <c r="L92" s="76">
        <f t="shared" si="12"/>
        <v>185.11846924827526</v>
      </c>
      <c r="M92" s="103">
        <f t="shared" si="10"/>
        <v>9.1635197912565012</v>
      </c>
      <c r="N92" s="103">
        <f t="shared" si="13"/>
        <v>286.35999347676568</v>
      </c>
    </row>
    <row r="93" spans="1:14">
      <c r="A93" s="102">
        <v>40387</v>
      </c>
      <c r="B93" t="s">
        <v>165</v>
      </c>
      <c r="C93">
        <v>12.016999999999999</v>
      </c>
      <c r="D93">
        <v>339.952</v>
      </c>
      <c r="E93">
        <v>28.76</v>
      </c>
      <c r="F93">
        <v>5547</v>
      </c>
      <c r="G93">
        <v>19.5</v>
      </c>
      <c r="I93" s="103">
        <f t="shared" si="8"/>
        <v>118.54827592713984</v>
      </c>
      <c r="J93" s="104">
        <f t="shared" si="11"/>
        <v>24.776589668772225</v>
      </c>
      <c r="K93" s="76">
        <f t="shared" si="9"/>
        <v>247.68132879048466</v>
      </c>
      <c r="L93" s="76">
        <f t="shared" si="12"/>
        <v>185.77678761981116</v>
      </c>
      <c r="M93" s="103">
        <f t="shared" si="10"/>
        <v>9.1961071038623921</v>
      </c>
      <c r="N93" s="103">
        <f t="shared" si="13"/>
        <v>287.37834699569976</v>
      </c>
    </row>
    <row r="94" spans="1:14">
      <c r="A94" s="102">
        <v>40387</v>
      </c>
      <c r="B94" t="s">
        <v>166</v>
      </c>
      <c r="C94">
        <v>12.183999999999999</v>
      </c>
      <c r="D94">
        <v>333.97800000000001</v>
      </c>
      <c r="E94">
        <v>28.96</v>
      </c>
      <c r="F94">
        <v>5549</v>
      </c>
      <c r="G94">
        <v>19.5</v>
      </c>
      <c r="I94" s="103">
        <f t="shared" si="8"/>
        <v>116.46516879898554</v>
      </c>
      <c r="J94" s="104">
        <f t="shared" si="11"/>
        <v>24.341220278987976</v>
      </c>
      <c r="K94" s="76">
        <f t="shared" si="9"/>
        <v>243.32912090319925</v>
      </c>
      <c r="L94" s="76">
        <f t="shared" si="12"/>
        <v>182.51235422750878</v>
      </c>
      <c r="M94" s="103">
        <f t="shared" si="10"/>
        <v>9.0345149076916105</v>
      </c>
      <c r="N94" s="103">
        <f t="shared" si="13"/>
        <v>282.32859086536286</v>
      </c>
    </row>
    <row r="95" spans="1:14">
      <c r="A95" s="102">
        <v>40387</v>
      </c>
      <c r="B95" t="s">
        <v>167</v>
      </c>
      <c r="C95">
        <v>12.351000000000001</v>
      </c>
      <c r="D95">
        <v>335.75700000000001</v>
      </c>
      <c r="E95">
        <v>28.9</v>
      </c>
      <c r="F95">
        <v>5550</v>
      </c>
      <c r="G95">
        <v>19.5</v>
      </c>
      <c r="I95" s="103">
        <f t="shared" si="8"/>
        <v>117.08557207368359</v>
      </c>
      <c r="J95" s="104">
        <f t="shared" si="11"/>
        <v>24.470884563399867</v>
      </c>
      <c r="K95" s="76">
        <f t="shared" si="9"/>
        <v>244.62532117487274</v>
      </c>
      <c r="L95" s="76">
        <f t="shared" si="12"/>
        <v>183.48458707105559</v>
      </c>
      <c r="M95" s="103">
        <f t="shared" si="10"/>
        <v>9.0826412504586429</v>
      </c>
      <c r="N95" s="103">
        <f t="shared" si="13"/>
        <v>283.83253907683257</v>
      </c>
    </row>
    <row r="96" spans="1:14">
      <c r="A96" s="102">
        <v>40387</v>
      </c>
      <c r="B96" t="s">
        <v>168</v>
      </c>
      <c r="C96">
        <v>12.518000000000001</v>
      </c>
      <c r="D96">
        <v>337.84699999999998</v>
      </c>
      <c r="E96">
        <v>28.83</v>
      </c>
      <c r="F96">
        <v>5567</v>
      </c>
      <c r="G96">
        <v>19.5</v>
      </c>
      <c r="I96" s="103">
        <f t="shared" si="8"/>
        <v>117.81426673301429</v>
      </c>
      <c r="J96" s="104">
        <f t="shared" si="11"/>
        <v>24.623181747199986</v>
      </c>
      <c r="K96" s="76">
        <f t="shared" si="9"/>
        <v>246.14777318941307</v>
      </c>
      <c r="L96" s="76">
        <f t="shared" si="12"/>
        <v>184.62652314652726</v>
      </c>
      <c r="M96" s="103">
        <f t="shared" si="10"/>
        <v>9.139168045815298</v>
      </c>
      <c r="N96" s="103">
        <f t="shared" si="13"/>
        <v>285.59900143172808</v>
      </c>
    </row>
    <row r="97" spans="1:14">
      <c r="A97" s="102">
        <v>40387</v>
      </c>
      <c r="B97" t="s">
        <v>169</v>
      </c>
      <c r="C97">
        <v>12.685</v>
      </c>
      <c r="D97">
        <v>336.35300000000001</v>
      </c>
      <c r="E97">
        <v>28.88</v>
      </c>
      <c r="F97">
        <v>5550</v>
      </c>
      <c r="G97">
        <v>19.5</v>
      </c>
      <c r="I97" s="103">
        <f t="shared" si="8"/>
        <v>117.29323116393475</v>
      </c>
      <c r="J97" s="104">
        <f t="shared" si="11"/>
        <v>24.514285313262363</v>
      </c>
      <c r="K97" s="76">
        <f t="shared" si="9"/>
        <v>245.05918053728504</v>
      </c>
      <c r="L97" s="76">
        <f t="shared" si="12"/>
        <v>183.81000925375034</v>
      </c>
      <c r="M97" s="103">
        <f t="shared" si="10"/>
        <v>9.0987499219690928</v>
      </c>
      <c r="N97" s="103">
        <f t="shared" si="13"/>
        <v>284.33593506153414</v>
      </c>
    </row>
    <row r="98" spans="1:14">
      <c r="A98" s="102">
        <v>40387</v>
      </c>
      <c r="B98" t="s">
        <v>170</v>
      </c>
      <c r="C98">
        <v>12.852</v>
      </c>
      <c r="D98">
        <v>337.62799999999999</v>
      </c>
      <c r="E98">
        <v>28.88</v>
      </c>
      <c r="F98">
        <v>5570</v>
      </c>
      <c r="G98">
        <v>19.399999999999999</v>
      </c>
      <c r="I98" s="103">
        <f t="shared" si="8"/>
        <v>117.50362201995047</v>
      </c>
      <c r="J98" s="104">
        <f t="shared" si="11"/>
        <v>24.558257002169647</v>
      </c>
      <c r="K98" s="76">
        <f t="shared" si="9"/>
        <v>245.53341267098401</v>
      </c>
      <c r="L98" s="76">
        <f t="shared" si="12"/>
        <v>184.16571358889306</v>
      </c>
      <c r="M98" s="103">
        <f t="shared" si="10"/>
        <v>9.1321679874971924</v>
      </c>
      <c r="N98" s="103">
        <f t="shared" si="13"/>
        <v>285.38024960928726</v>
      </c>
    </row>
    <row r="99" spans="1:14">
      <c r="A99" s="102">
        <v>40387</v>
      </c>
      <c r="B99" t="s">
        <v>171</v>
      </c>
      <c r="C99">
        <v>13.019</v>
      </c>
      <c r="D99">
        <v>340.03100000000001</v>
      </c>
      <c r="E99">
        <v>28.8</v>
      </c>
      <c r="F99">
        <v>5555</v>
      </c>
      <c r="G99">
        <v>19.399999999999999</v>
      </c>
      <c r="I99" s="103">
        <f t="shared" si="8"/>
        <v>118.34003189997254</v>
      </c>
      <c r="J99" s="104">
        <f t="shared" si="11"/>
        <v>24.73306666709426</v>
      </c>
      <c r="K99" s="76">
        <f t="shared" si="9"/>
        <v>247.28115941021795</v>
      </c>
      <c r="L99" s="76">
        <f t="shared" si="12"/>
        <v>185.47663507164455</v>
      </c>
      <c r="M99" s="103">
        <f t="shared" si="10"/>
        <v>9.197172243531675</v>
      </c>
      <c r="N99" s="103">
        <f t="shared" si="13"/>
        <v>287.41163261036485</v>
      </c>
    </row>
    <row r="100" spans="1:14">
      <c r="A100" s="102">
        <v>40387</v>
      </c>
      <c r="B100" t="s">
        <v>172</v>
      </c>
      <c r="C100">
        <v>13.186</v>
      </c>
      <c r="D100">
        <v>335.83800000000002</v>
      </c>
      <c r="E100">
        <v>28.94</v>
      </c>
      <c r="F100">
        <v>5557</v>
      </c>
      <c r="G100">
        <v>19.399999999999999</v>
      </c>
      <c r="I100" s="103">
        <f t="shared" si="8"/>
        <v>116.8808512085533</v>
      </c>
      <c r="J100" s="104">
        <f t="shared" si="11"/>
        <v>24.428097902587638</v>
      </c>
      <c r="K100" s="76">
        <f t="shared" si="9"/>
        <v>244.23208220979816</v>
      </c>
      <c r="L100" s="76">
        <f t="shared" si="12"/>
        <v>183.18963277613457</v>
      </c>
      <c r="M100" s="103">
        <f t="shared" si="10"/>
        <v>9.0837673716725735</v>
      </c>
      <c r="N100" s="103">
        <f t="shared" si="13"/>
        <v>283.86773036476791</v>
      </c>
    </row>
    <row r="101" spans="1:14">
      <c r="A101" s="102">
        <v>40387</v>
      </c>
      <c r="B101" t="s">
        <v>173</v>
      </c>
      <c r="C101">
        <v>13.353</v>
      </c>
      <c r="D101">
        <v>337.62799999999999</v>
      </c>
      <c r="E101">
        <v>28.88</v>
      </c>
      <c r="F101">
        <v>5559</v>
      </c>
      <c r="G101">
        <v>19.399999999999999</v>
      </c>
      <c r="I101" s="103">
        <f t="shared" si="8"/>
        <v>117.50362201995047</v>
      </c>
      <c r="J101" s="104">
        <f t="shared" si="11"/>
        <v>24.558257002169647</v>
      </c>
      <c r="K101" s="76">
        <f t="shared" si="9"/>
        <v>245.53341267098401</v>
      </c>
      <c r="L101" s="76">
        <f t="shared" si="12"/>
        <v>184.16571358889306</v>
      </c>
      <c r="M101" s="103">
        <f t="shared" si="10"/>
        <v>9.1321679874971924</v>
      </c>
      <c r="N101" s="103">
        <f t="shared" si="13"/>
        <v>285.38024960928726</v>
      </c>
    </row>
    <row r="102" spans="1:14">
      <c r="A102" s="102">
        <v>40387</v>
      </c>
      <c r="B102" t="s">
        <v>174</v>
      </c>
      <c r="C102">
        <v>13.52</v>
      </c>
      <c r="D102">
        <v>337.62799999999999</v>
      </c>
      <c r="E102">
        <v>28.88</v>
      </c>
      <c r="F102">
        <v>5569</v>
      </c>
      <c r="G102">
        <v>19.399999999999999</v>
      </c>
      <c r="I102" s="103">
        <f t="shared" si="8"/>
        <v>117.50362201995047</v>
      </c>
      <c r="J102" s="104">
        <f t="shared" si="11"/>
        <v>24.558257002169647</v>
      </c>
      <c r="K102" s="76">
        <f t="shared" si="9"/>
        <v>245.53341267098401</v>
      </c>
      <c r="L102" s="76">
        <f t="shared" si="12"/>
        <v>184.16571358889306</v>
      </c>
      <c r="M102" s="103">
        <f t="shared" si="10"/>
        <v>9.1321679874971924</v>
      </c>
      <c r="N102" s="103">
        <f t="shared" si="13"/>
        <v>285.38024960928726</v>
      </c>
    </row>
    <row r="103" spans="1:14">
      <c r="A103" s="102">
        <v>40387</v>
      </c>
      <c r="B103" t="s">
        <v>175</v>
      </c>
      <c r="C103">
        <v>13.686999999999999</v>
      </c>
      <c r="D103">
        <v>337.03</v>
      </c>
      <c r="E103">
        <v>28.9</v>
      </c>
      <c r="F103">
        <v>5572</v>
      </c>
      <c r="G103">
        <v>19.399999999999999</v>
      </c>
      <c r="I103" s="103">
        <f t="shared" si="8"/>
        <v>117.29560162822031</v>
      </c>
      <c r="J103" s="104">
        <f t="shared" si="11"/>
        <v>24.514780740298043</v>
      </c>
      <c r="K103" s="76">
        <f t="shared" si="9"/>
        <v>245.09873707708621</v>
      </c>
      <c r="L103" s="76">
        <f t="shared" si="12"/>
        <v>183.83967918054501</v>
      </c>
      <c r="M103" s="103">
        <f t="shared" si="10"/>
        <v>9.1160010206458875</v>
      </c>
      <c r="N103" s="103">
        <f t="shared" si="13"/>
        <v>284.87503189518401</v>
      </c>
    </row>
    <row r="104" spans="1:14">
      <c r="A104" s="102">
        <v>40387</v>
      </c>
      <c r="B104" t="s">
        <v>176</v>
      </c>
      <c r="C104">
        <v>13.853</v>
      </c>
      <c r="D104">
        <v>335.625</v>
      </c>
      <c r="E104">
        <v>28.99</v>
      </c>
      <c r="F104">
        <v>5570</v>
      </c>
      <c r="G104">
        <v>19.3</v>
      </c>
      <c r="I104" s="103">
        <f t="shared" si="8"/>
        <v>116.57375889944311</v>
      </c>
      <c r="J104" s="104">
        <f t="shared" si="11"/>
        <v>24.363915609983607</v>
      </c>
      <c r="K104" s="76">
        <f t="shared" si="9"/>
        <v>243.62459197271701</v>
      </c>
      <c r="L104" s="76">
        <f t="shared" si="12"/>
        <v>182.73397636752898</v>
      </c>
      <c r="M104" s="103">
        <f t="shared" si="10"/>
        <v>9.0769080836915155</v>
      </c>
      <c r="N104" s="103">
        <f t="shared" si="13"/>
        <v>283.65337761535989</v>
      </c>
    </row>
    <row r="105" spans="1:14">
      <c r="A105" s="102">
        <v>40387</v>
      </c>
      <c r="B105" t="s">
        <v>177</v>
      </c>
      <c r="C105">
        <v>14.02</v>
      </c>
      <c r="D105">
        <v>338.00900000000001</v>
      </c>
      <c r="E105">
        <v>28.91</v>
      </c>
      <c r="F105">
        <v>5569</v>
      </c>
      <c r="G105">
        <v>19.3</v>
      </c>
      <c r="I105" s="103">
        <f t="shared" si="8"/>
        <v>117.40213107671224</v>
      </c>
      <c r="J105" s="104">
        <f t="shared" si="11"/>
        <v>24.537045395032855</v>
      </c>
      <c r="K105" s="76">
        <f t="shared" si="9"/>
        <v>245.35578633064128</v>
      </c>
      <c r="L105" s="76">
        <f t="shared" si="12"/>
        <v>184.03248250899421</v>
      </c>
      <c r="M105" s="103">
        <f t="shared" si="10"/>
        <v>9.1414085182931437</v>
      </c>
      <c r="N105" s="103">
        <f t="shared" si="13"/>
        <v>285.66901619666072</v>
      </c>
    </row>
    <row r="106" spans="1:14">
      <c r="A106" s="102">
        <v>40387</v>
      </c>
      <c r="B106" t="s">
        <v>178</v>
      </c>
      <c r="C106">
        <v>14.186999999999999</v>
      </c>
      <c r="D106">
        <v>336.815</v>
      </c>
      <c r="E106">
        <v>28.95</v>
      </c>
      <c r="F106">
        <v>5576</v>
      </c>
      <c r="G106">
        <v>19.3</v>
      </c>
      <c r="I106" s="103">
        <f t="shared" si="8"/>
        <v>116.98708826956729</v>
      </c>
      <c r="J106" s="104">
        <f t="shared" si="11"/>
        <v>24.450301448339566</v>
      </c>
      <c r="K106" s="76">
        <f t="shared" si="9"/>
        <v>244.48839871702648</v>
      </c>
      <c r="L106" s="76">
        <f t="shared" si="12"/>
        <v>183.38188649812219</v>
      </c>
      <c r="M106" s="103">
        <f t="shared" si="10"/>
        <v>9.109091593396677</v>
      </c>
      <c r="N106" s="103">
        <f t="shared" si="13"/>
        <v>284.65911229364616</v>
      </c>
    </row>
    <row r="107" spans="1:14">
      <c r="A107" s="102">
        <v>40387</v>
      </c>
      <c r="B107" t="s">
        <v>179</v>
      </c>
      <c r="C107">
        <v>14.353999999999999</v>
      </c>
      <c r="D107">
        <v>339.81099999999998</v>
      </c>
      <c r="E107">
        <v>28.85</v>
      </c>
      <c r="F107">
        <v>5583</v>
      </c>
      <c r="G107">
        <v>19.3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118.02792820057685</v>
      </c>
      <c r="J107" s="104">
        <f t="shared" si="11"/>
        <v>24.66783699392056</v>
      </c>
      <c r="K107" s="76">
        <f>($B$9-EXP(52.57-6690.9/(273.15+G107)-4.681*LN(273.15+G107)))*I107/100*0.2095</f>
        <v>246.66362413563763</v>
      </c>
      <c r="L107" s="76">
        <f t="shared" si="12"/>
        <v>185.01344424448899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9.1901356334345294</v>
      </c>
      <c r="N107" s="103">
        <f t="shared" si="13"/>
        <v>287.19173854482904</v>
      </c>
    </row>
    <row r="108" spans="1:14">
      <c r="A108" s="102">
        <v>40387</v>
      </c>
      <c r="B108" t="s">
        <v>180</v>
      </c>
      <c r="C108">
        <v>14.521000000000001</v>
      </c>
      <c r="D108">
        <v>338.00900000000001</v>
      </c>
      <c r="E108">
        <v>28.91</v>
      </c>
      <c r="F108">
        <v>5582</v>
      </c>
      <c r="G108">
        <v>19.3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117.40213107671224</v>
      </c>
      <c r="J108" s="104">
        <f t="shared" si="11"/>
        <v>24.537045395032855</v>
      </c>
      <c r="K108" s="76">
        <f>($B$9-EXP(52.57-6690.9/(273.15+G108)-4.681*LN(273.15+G108)))*I108/100*0.2095</f>
        <v>245.35578633064128</v>
      </c>
      <c r="L108" s="76">
        <f t="shared" si="12"/>
        <v>184.03248250899421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9.1414085182931437</v>
      </c>
      <c r="N108" s="103">
        <f t="shared" si="13"/>
        <v>285.66901619666072</v>
      </c>
    </row>
    <row r="109" spans="1:14">
      <c r="A109" s="102">
        <v>40387</v>
      </c>
      <c r="B109" t="s">
        <v>181</v>
      </c>
      <c r="C109">
        <v>14.688000000000001</v>
      </c>
      <c r="D109">
        <v>334.73500000000001</v>
      </c>
      <c r="E109">
        <v>29.02</v>
      </c>
      <c r="F109">
        <v>5582</v>
      </c>
      <c r="G109">
        <v>19.3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116.26488079053306</v>
      </c>
      <c r="J109" s="104">
        <f t="shared" si="11"/>
        <v>24.299360085221405</v>
      </c>
      <c r="K109" s="76">
        <f>($B$9-EXP(52.57-6690.9/(273.15+G109)-4.681*LN(273.15+G109)))*I109/100*0.2095</f>
        <v>242.97907531474058</v>
      </c>
      <c r="L109" s="76">
        <f t="shared" si="12"/>
        <v>182.24979771886154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9.0528575749826086</v>
      </c>
      <c r="N109" s="103">
        <f t="shared" si="13"/>
        <v>282.90179921820652</v>
      </c>
    </row>
    <row r="110" spans="1:14">
      <c r="A110" s="102">
        <v>40387</v>
      </c>
      <c r="B110" t="s">
        <v>182</v>
      </c>
      <c r="C110">
        <v>14.855</v>
      </c>
      <c r="D110">
        <v>337.411</v>
      </c>
      <c r="E110">
        <v>28.93</v>
      </c>
      <c r="F110">
        <v>5585</v>
      </c>
      <c r="G110">
        <v>19.3</v>
      </c>
      <c r="I110" s="103">
        <f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117.19439491758902</v>
      </c>
      <c r="J110" s="104">
        <f t="shared" si="11"/>
        <v>24.493628537776104</v>
      </c>
      <c r="K110" s="76">
        <f>($B$9-EXP(52.57-6690.9/(273.15+G110)-4.681*LN(273.15+G110)))*I110/100*0.2095</f>
        <v>244.92164371156329</v>
      </c>
      <c r="L110" s="76">
        <f t="shared" si="12"/>
        <v>183.70684786574105</v>
      </c>
      <c r="M110" s="103">
        <f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9.1252333341022709</v>
      </c>
      <c r="N110" s="103">
        <f t="shared" si="13"/>
        <v>285.16354169069598</v>
      </c>
    </row>
    <row r="111" spans="1:14">
      <c r="A111" s="102">
        <v>40387</v>
      </c>
      <c r="B111" t="s">
        <v>183</v>
      </c>
      <c r="C111">
        <v>15.022</v>
      </c>
      <c r="D111">
        <v>338.00900000000001</v>
      </c>
      <c r="E111">
        <v>28.91</v>
      </c>
      <c r="F111">
        <v>5588</v>
      </c>
      <c r="G111">
        <v>19.3</v>
      </c>
      <c r="I111" s="103">
        <f t="shared" ref="I111:I174" si="14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SQRT((POWER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WER(($H$13+($B$15*(G111-$E$8))),2))*((TAN(E111*PI()/180))/(TAN(($B$7+($B$14*(G111-$E$7)))*PI()/180))-1))))/(2*((TAN(E111*PI()/180))/(TAN(($B$7+($B$14*(G111-$E$7)))*PI()/180))*1/$B$16*POWER(($H$13+($B$15*(G111-$E$8))),2)))</f>
        <v>117.40213107671224</v>
      </c>
      <c r="J111" s="104">
        <f t="shared" si="11"/>
        <v>24.537045395032855</v>
      </c>
      <c r="K111" s="76">
        <f t="shared" ref="K111:K174" si="15">($B$9-EXP(52.57-6690.9/(273.15+G111)-4.681*LN(273.15+G111)))*I111/100*0.2095</f>
        <v>245.35578633064128</v>
      </c>
      <c r="L111" s="76">
        <f t="shared" si="12"/>
        <v>184.03248250899421</v>
      </c>
      <c r="M111" s="103">
        <f t="shared" ref="M111:M174" si="16">(($B$9-EXP(52.57-6690.9/(273.15+G111)-4.681*LN(273.15+G111)))/1013)*I111/100*0.2095*((49-1.335*G111+0.02759*POWER(G111,2)-0.0003235*POWER(G111,3)+0.000001614*POWER(G111,4))
-($J$16*(5.516*10^-1-1.759*10^-2*G111+2.253*10^-4*POWER(G111,2)-2.654*10^-7*POWER(G111,3)+5.363*10^-8*POWER(G111,4))))*32/22.414</f>
        <v>9.1414085182931437</v>
      </c>
      <c r="N111" s="103">
        <f t="shared" si="13"/>
        <v>285.66901619666072</v>
      </c>
    </row>
    <row r="112" spans="1:14">
      <c r="A112" s="102">
        <v>40387</v>
      </c>
      <c r="B112" t="s">
        <v>184</v>
      </c>
      <c r="C112">
        <v>15.189</v>
      </c>
      <c r="D112">
        <v>335.03100000000001</v>
      </c>
      <c r="E112">
        <v>29.01</v>
      </c>
      <c r="F112">
        <v>5598</v>
      </c>
      <c r="G112">
        <v>19.3</v>
      </c>
      <c r="I112" s="103">
        <f t="shared" si="14"/>
        <v>116.36773388237739</v>
      </c>
      <c r="J112" s="104">
        <f t="shared" si="11"/>
        <v>24.320856381416874</v>
      </c>
      <c r="K112" s="76">
        <f t="shared" si="15"/>
        <v>243.19402542675789</v>
      </c>
      <c r="L112" s="76">
        <f t="shared" si="12"/>
        <v>182.41102400710901</v>
      </c>
      <c r="M112" s="103">
        <f t="shared" si="16"/>
        <v>9.0608661359967542</v>
      </c>
      <c r="N112" s="103">
        <f t="shared" si="13"/>
        <v>283.15206674989855</v>
      </c>
    </row>
    <row r="113" spans="1:14">
      <c r="A113" s="102">
        <v>40387</v>
      </c>
      <c r="B113" t="s">
        <v>185</v>
      </c>
      <c r="C113">
        <v>15.356</v>
      </c>
      <c r="D113">
        <v>338.00900000000001</v>
      </c>
      <c r="E113">
        <v>28.91</v>
      </c>
      <c r="F113">
        <v>5592</v>
      </c>
      <c r="G113">
        <v>19.3</v>
      </c>
      <c r="I113" s="103">
        <f t="shared" si="14"/>
        <v>117.40213107671224</v>
      </c>
      <c r="J113" s="104">
        <f t="shared" si="11"/>
        <v>24.537045395032855</v>
      </c>
      <c r="K113" s="76">
        <f t="shared" si="15"/>
        <v>245.35578633064128</v>
      </c>
      <c r="L113" s="76">
        <f t="shared" si="12"/>
        <v>184.03248250899421</v>
      </c>
      <c r="M113" s="103">
        <f t="shared" si="16"/>
        <v>9.1414085182931437</v>
      </c>
      <c r="N113" s="103">
        <f t="shared" si="13"/>
        <v>285.66901619666072</v>
      </c>
    </row>
    <row r="114" spans="1:14">
      <c r="A114" s="102">
        <v>40387</v>
      </c>
      <c r="B114" t="s">
        <v>186</v>
      </c>
      <c r="C114">
        <v>15.522</v>
      </c>
      <c r="D114">
        <v>336.21899999999999</v>
      </c>
      <c r="E114">
        <v>28.97</v>
      </c>
      <c r="F114">
        <v>5595</v>
      </c>
      <c r="G114">
        <v>19.3</v>
      </c>
      <c r="I114" s="103">
        <f t="shared" si="14"/>
        <v>116.78020997992675</v>
      </c>
      <c r="J114" s="104">
        <f t="shared" si="11"/>
        <v>24.407063885804693</v>
      </c>
      <c r="K114" s="76">
        <f t="shared" si="15"/>
        <v>244.05604893798943</v>
      </c>
      <c r="L114" s="76">
        <f t="shared" si="12"/>
        <v>183.05759659920301</v>
      </c>
      <c r="M114" s="103">
        <f t="shared" si="16"/>
        <v>9.092983206420854</v>
      </c>
      <c r="N114" s="103">
        <f t="shared" si="13"/>
        <v>284.15572520065166</v>
      </c>
    </row>
    <row r="115" spans="1:14">
      <c r="A115" s="102">
        <v>40387</v>
      </c>
      <c r="B115" t="s">
        <v>187</v>
      </c>
      <c r="C115">
        <v>15.689</v>
      </c>
      <c r="D115">
        <v>337.113</v>
      </c>
      <c r="E115">
        <v>28.94</v>
      </c>
      <c r="F115">
        <v>5596</v>
      </c>
      <c r="G115">
        <v>19.3</v>
      </c>
      <c r="I115" s="103">
        <f t="shared" si="14"/>
        <v>117.09068797681758</v>
      </c>
      <c r="J115" s="104">
        <f t="shared" si="11"/>
        <v>24.47195378715487</v>
      </c>
      <c r="K115" s="76">
        <f t="shared" si="15"/>
        <v>244.70490916196383</v>
      </c>
      <c r="L115" s="76">
        <f t="shared" si="12"/>
        <v>183.54428313553939</v>
      </c>
      <c r="M115" s="103">
        <f t="shared" si="16"/>
        <v>9.1171582889299252</v>
      </c>
      <c r="N115" s="103">
        <f t="shared" si="13"/>
        <v>284.91119652906013</v>
      </c>
    </row>
    <row r="116" spans="1:14">
      <c r="A116" s="102">
        <v>40387</v>
      </c>
      <c r="B116" t="s">
        <v>188</v>
      </c>
      <c r="C116">
        <v>15.856</v>
      </c>
      <c r="D116">
        <v>334.14400000000001</v>
      </c>
      <c r="E116">
        <v>29.04</v>
      </c>
      <c r="F116">
        <v>5594</v>
      </c>
      <c r="G116">
        <v>19.3</v>
      </c>
      <c r="I116" s="103">
        <f t="shared" si="14"/>
        <v>116.05949272792988</v>
      </c>
      <c r="J116" s="104">
        <f t="shared" si="11"/>
        <v>24.256433980137345</v>
      </c>
      <c r="K116" s="76">
        <f t="shared" si="15"/>
        <v>242.54983992403032</v>
      </c>
      <c r="L116" s="76">
        <f t="shared" si="12"/>
        <v>181.92784380974655</v>
      </c>
      <c r="M116" s="103">
        <f t="shared" si="16"/>
        <v>9.0368652231588626</v>
      </c>
      <c r="N116" s="103">
        <f t="shared" si="13"/>
        <v>282.40203822371444</v>
      </c>
    </row>
    <row r="117" spans="1:14">
      <c r="A117" s="102">
        <v>40387</v>
      </c>
      <c r="B117" t="s">
        <v>189</v>
      </c>
      <c r="C117">
        <v>16.023</v>
      </c>
      <c r="D117">
        <v>336.21899999999999</v>
      </c>
      <c r="E117">
        <v>28.97</v>
      </c>
      <c r="F117">
        <v>5589</v>
      </c>
      <c r="G117">
        <v>19.3</v>
      </c>
      <c r="I117" s="103">
        <f t="shared" si="14"/>
        <v>116.78020997992675</v>
      </c>
      <c r="J117" s="104">
        <f t="shared" si="11"/>
        <v>24.407063885804693</v>
      </c>
      <c r="K117" s="76">
        <f t="shared" si="15"/>
        <v>244.05604893798943</v>
      </c>
      <c r="L117" s="76">
        <f t="shared" si="12"/>
        <v>183.05759659920301</v>
      </c>
      <c r="M117" s="103">
        <f t="shared" si="16"/>
        <v>9.092983206420854</v>
      </c>
      <c r="N117" s="103">
        <f t="shared" si="13"/>
        <v>284.15572520065166</v>
      </c>
    </row>
    <row r="118" spans="1:14">
      <c r="A118" s="102">
        <v>40387</v>
      </c>
      <c r="B118" t="s">
        <v>190</v>
      </c>
      <c r="C118">
        <v>16.190000000000001</v>
      </c>
      <c r="D118">
        <v>335.625</v>
      </c>
      <c r="E118">
        <v>28.99</v>
      </c>
      <c r="F118">
        <v>5601</v>
      </c>
      <c r="G118">
        <v>19.3</v>
      </c>
      <c r="I118" s="103">
        <f t="shared" si="14"/>
        <v>116.57375889944311</v>
      </c>
      <c r="J118" s="104">
        <f t="shared" si="11"/>
        <v>24.363915609983607</v>
      </c>
      <c r="K118" s="76">
        <f t="shared" si="15"/>
        <v>243.62459197271701</v>
      </c>
      <c r="L118" s="76">
        <f t="shared" si="12"/>
        <v>182.73397636752898</v>
      </c>
      <c r="M118" s="103">
        <f t="shared" si="16"/>
        <v>9.0769080836915155</v>
      </c>
      <c r="N118" s="103">
        <f t="shared" si="13"/>
        <v>283.65337761535989</v>
      </c>
    </row>
    <row r="119" spans="1:14">
      <c r="A119" s="102">
        <v>40387</v>
      </c>
      <c r="B119" t="s">
        <v>191</v>
      </c>
      <c r="C119">
        <v>16.356999999999999</v>
      </c>
      <c r="D119">
        <v>336.21899999999999</v>
      </c>
      <c r="E119">
        <v>28.97</v>
      </c>
      <c r="F119">
        <v>5606</v>
      </c>
      <c r="G119">
        <v>19.3</v>
      </c>
      <c r="I119" s="103">
        <f t="shared" si="14"/>
        <v>116.78020997992675</v>
      </c>
      <c r="J119" s="104">
        <f t="shared" si="11"/>
        <v>24.407063885804693</v>
      </c>
      <c r="K119" s="76">
        <f t="shared" si="15"/>
        <v>244.05604893798943</v>
      </c>
      <c r="L119" s="76">
        <f t="shared" si="12"/>
        <v>183.05759659920301</v>
      </c>
      <c r="M119" s="103">
        <f t="shared" si="16"/>
        <v>9.092983206420854</v>
      </c>
      <c r="N119" s="103">
        <f t="shared" si="13"/>
        <v>284.15572520065166</v>
      </c>
    </row>
    <row r="120" spans="1:14">
      <c r="A120" s="102">
        <v>40387</v>
      </c>
      <c r="B120" t="s">
        <v>192</v>
      </c>
      <c r="C120">
        <v>16.524000000000001</v>
      </c>
      <c r="D120">
        <v>334.73500000000001</v>
      </c>
      <c r="E120">
        <v>29.02</v>
      </c>
      <c r="F120">
        <v>5604</v>
      </c>
      <c r="G120">
        <v>19.3</v>
      </c>
      <c r="I120" s="103">
        <f t="shared" si="14"/>
        <v>116.26488079053306</v>
      </c>
      <c r="J120" s="104">
        <f t="shared" si="11"/>
        <v>24.299360085221405</v>
      </c>
      <c r="K120" s="76">
        <f t="shared" si="15"/>
        <v>242.97907531474058</v>
      </c>
      <c r="L120" s="76">
        <f t="shared" si="12"/>
        <v>182.24979771886154</v>
      </c>
      <c r="M120" s="103">
        <f t="shared" si="16"/>
        <v>9.0528575749826086</v>
      </c>
      <c r="N120" s="103">
        <f t="shared" si="13"/>
        <v>282.90179921820652</v>
      </c>
    </row>
    <row r="121" spans="1:14">
      <c r="A121" s="102">
        <v>40387</v>
      </c>
      <c r="B121" t="s">
        <v>193</v>
      </c>
      <c r="C121">
        <v>16.690999999999999</v>
      </c>
      <c r="D121">
        <v>333.55399999999997</v>
      </c>
      <c r="E121">
        <v>29.06</v>
      </c>
      <c r="F121">
        <v>5605</v>
      </c>
      <c r="G121">
        <v>19.3</v>
      </c>
      <c r="I121" s="103">
        <f t="shared" si="14"/>
        <v>115.85452787957166</v>
      </c>
      <c r="J121" s="104">
        <f t="shared" si="11"/>
        <v>24.213596326830476</v>
      </c>
      <c r="K121" s="76">
        <f t="shared" si="15"/>
        <v>242.12148899821784</v>
      </c>
      <c r="L121" s="76">
        <f t="shared" si="12"/>
        <v>181.60655330569435</v>
      </c>
      <c r="M121" s="103">
        <f t="shared" si="16"/>
        <v>9.0209058245214724</v>
      </c>
      <c r="N121" s="103">
        <f t="shared" si="13"/>
        <v>281.90330701629603</v>
      </c>
    </row>
    <row r="122" spans="1:14">
      <c r="A122" s="102">
        <v>40387</v>
      </c>
      <c r="B122" t="s">
        <v>194</v>
      </c>
      <c r="C122">
        <v>16.858000000000001</v>
      </c>
      <c r="D122">
        <v>332.67099999999999</v>
      </c>
      <c r="E122">
        <v>29.09</v>
      </c>
      <c r="F122">
        <v>5601</v>
      </c>
      <c r="G122">
        <v>19.3</v>
      </c>
      <c r="I122" s="103">
        <f t="shared" si="14"/>
        <v>115.54787165487075</v>
      </c>
      <c r="J122" s="104">
        <f t="shared" si="11"/>
        <v>24.149505175867986</v>
      </c>
      <c r="K122" s="76">
        <f t="shared" si="15"/>
        <v>241.48061580064768</v>
      </c>
      <c r="L122" s="76">
        <f t="shared" si="12"/>
        <v>181.12585754837735</v>
      </c>
      <c r="M122" s="103">
        <f t="shared" si="16"/>
        <v>8.9970283207746533</v>
      </c>
      <c r="N122" s="103">
        <f t="shared" si="13"/>
        <v>281.15713502420789</v>
      </c>
    </row>
    <row r="123" spans="1:14">
      <c r="A123" s="102">
        <v>40387</v>
      </c>
      <c r="B123" t="s">
        <v>195</v>
      </c>
      <c r="C123">
        <v>17.024999999999999</v>
      </c>
      <c r="D123">
        <v>334.73500000000001</v>
      </c>
      <c r="E123">
        <v>29.02</v>
      </c>
      <c r="F123">
        <v>5598</v>
      </c>
      <c r="G123">
        <v>19.3</v>
      </c>
      <c r="I123" s="103">
        <f t="shared" si="14"/>
        <v>116.26488079053306</v>
      </c>
      <c r="J123" s="104">
        <f t="shared" si="11"/>
        <v>24.299360085221405</v>
      </c>
      <c r="K123" s="76">
        <f t="shared" si="15"/>
        <v>242.97907531474058</v>
      </c>
      <c r="L123" s="76">
        <f t="shared" si="12"/>
        <v>182.24979771886154</v>
      </c>
      <c r="M123" s="103">
        <f t="shared" si="16"/>
        <v>9.0528575749826086</v>
      </c>
      <c r="N123" s="103">
        <f t="shared" si="13"/>
        <v>282.90179921820652</v>
      </c>
    </row>
    <row r="124" spans="1:14">
      <c r="A124" s="102">
        <v>40387</v>
      </c>
      <c r="B124" t="s">
        <v>196</v>
      </c>
      <c r="C124">
        <v>17.192</v>
      </c>
      <c r="D124">
        <v>337.71</v>
      </c>
      <c r="E124">
        <v>28.92</v>
      </c>
      <c r="F124">
        <v>5602</v>
      </c>
      <c r="G124">
        <v>19.3</v>
      </c>
      <c r="I124" s="103">
        <f t="shared" si="14"/>
        <v>117.29820923608099</v>
      </c>
      <c r="J124" s="104">
        <f t="shared" si="11"/>
        <v>24.515325730340923</v>
      </c>
      <c r="K124" s="76">
        <f t="shared" si="15"/>
        <v>245.13860266718336</v>
      </c>
      <c r="L124" s="76">
        <f t="shared" si="12"/>
        <v>183.86958091476527</v>
      </c>
      <c r="M124" s="103">
        <f t="shared" si="16"/>
        <v>9.1333167401416659</v>
      </c>
      <c r="N124" s="103">
        <f t="shared" si="13"/>
        <v>285.41614812942709</v>
      </c>
    </row>
    <row r="125" spans="1:14">
      <c r="A125" s="102">
        <v>40387</v>
      </c>
      <c r="B125" t="s">
        <v>197</v>
      </c>
      <c r="C125">
        <v>17.358000000000001</v>
      </c>
      <c r="D125">
        <v>335.03100000000001</v>
      </c>
      <c r="E125">
        <v>29.01</v>
      </c>
      <c r="F125">
        <v>5608</v>
      </c>
      <c r="G125">
        <v>19.3</v>
      </c>
      <c r="I125" s="103">
        <f t="shared" si="14"/>
        <v>116.36773388237739</v>
      </c>
      <c r="J125" s="104">
        <f t="shared" si="11"/>
        <v>24.320856381416874</v>
      </c>
      <c r="K125" s="76">
        <f t="shared" si="15"/>
        <v>243.19402542675789</v>
      </c>
      <c r="L125" s="76">
        <f t="shared" si="12"/>
        <v>182.41102400710901</v>
      </c>
      <c r="M125" s="103">
        <f t="shared" si="16"/>
        <v>9.0608661359967542</v>
      </c>
      <c r="N125" s="103">
        <f t="shared" si="13"/>
        <v>283.15206674989855</v>
      </c>
    </row>
    <row r="126" spans="1:14">
      <c r="A126" s="102">
        <v>40387</v>
      </c>
      <c r="B126" t="s">
        <v>198</v>
      </c>
      <c r="C126">
        <v>17.524999999999999</v>
      </c>
      <c r="D126">
        <v>337.71</v>
      </c>
      <c r="E126">
        <v>28.92</v>
      </c>
      <c r="F126">
        <v>5598</v>
      </c>
      <c r="G126">
        <v>19.3</v>
      </c>
      <c r="I126" s="103">
        <f t="shared" si="14"/>
        <v>117.29820923608099</v>
      </c>
      <c r="J126" s="104">
        <f t="shared" si="11"/>
        <v>24.515325730340923</v>
      </c>
      <c r="K126" s="76">
        <f t="shared" si="15"/>
        <v>245.13860266718336</v>
      </c>
      <c r="L126" s="76">
        <f t="shared" si="12"/>
        <v>183.86958091476527</v>
      </c>
      <c r="M126" s="103">
        <f t="shared" si="16"/>
        <v>9.1333167401416659</v>
      </c>
      <c r="N126" s="103">
        <f t="shared" si="13"/>
        <v>285.41614812942709</v>
      </c>
    </row>
    <row r="127" spans="1:14">
      <c r="A127" s="102">
        <v>40387</v>
      </c>
      <c r="B127" t="s">
        <v>199</v>
      </c>
      <c r="C127">
        <v>17.692</v>
      </c>
      <c r="D127">
        <v>336.21899999999999</v>
      </c>
      <c r="E127">
        <v>28.97</v>
      </c>
      <c r="F127">
        <v>5602</v>
      </c>
      <c r="G127">
        <v>19.3</v>
      </c>
      <c r="I127" s="103">
        <f t="shared" si="14"/>
        <v>116.78020997992675</v>
      </c>
      <c r="J127" s="104">
        <f t="shared" si="11"/>
        <v>24.407063885804693</v>
      </c>
      <c r="K127" s="76">
        <f t="shared" si="15"/>
        <v>244.05604893798943</v>
      </c>
      <c r="L127" s="76">
        <f t="shared" si="12"/>
        <v>183.05759659920301</v>
      </c>
      <c r="M127" s="103">
        <f t="shared" si="16"/>
        <v>9.092983206420854</v>
      </c>
      <c r="N127" s="103">
        <f t="shared" si="13"/>
        <v>284.15572520065166</v>
      </c>
    </row>
    <row r="128" spans="1:14">
      <c r="A128" s="102">
        <v>40387</v>
      </c>
      <c r="B128" t="s">
        <v>200</v>
      </c>
      <c r="C128">
        <v>17.859000000000002</v>
      </c>
      <c r="D128">
        <v>336.517</v>
      </c>
      <c r="E128">
        <v>28.96</v>
      </c>
      <c r="F128">
        <v>5595</v>
      </c>
      <c r="G128">
        <v>19.3</v>
      </c>
      <c r="I128" s="103">
        <f t="shared" si="14"/>
        <v>116.88359565185772</v>
      </c>
      <c r="J128" s="104">
        <f t="shared" si="11"/>
        <v>24.428671491238262</v>
      </c>
      <c r="K128" s="76">
        <f t="shared" si="15"/>
        <v>244.27211207584995</v>
      </c>
      <c r="L128" s="76">
        <f t="shared" si="12"/>
        <v>183.2196577277943</v>
      </c>
      <c r="M128" s="103">
        <f t="shared" si="16"/>
        <v>9.101033236291622</v>
      </c>
      <c r="N128" s="103">
        <f t="shared" si="13"/>
        <v>284.40728863411317</v>
      </c>
    </row>
    <row r="129" spans="1:14">
      <c r="A129" s="102">
        <v>40387</v>
      </c>
      <c r="B129" t="s">
        <v>201</v>
      </c>
      <c r="C129">
        <v>18.026</v>
      </c>
      <c r="D129">
        <v>333.55399999999997</v>
      </c>
      <c r="E129">
        <v>29.06</v>
      </c>
      <c r="F129">
        <v>5594</v>
      </c>
      <c r="G129">
        <v>19.3</v>
      </c>
      <c r="I129" s="103">
        <f t="shared" si="14"/>
        <v>115.85452787957166</v>
      </c>
      <c r="J129" s="104">
        <f t="shared" si="11"/>
        <v>24.213596326830476</v>
      </c>
      <c r="K129" s="76">
        <f t="shared" si="15"/>
        <v>242.12148899821784</v>
      </c>
      <c r="L129" s="76">
        <f t="shared" si="12"/>
        <v>181.60655330569435</v>
      </c>
      <c r="M129" s="103">
        <f t="shared" si="16"/>
        <v>9.0209058245214724</v>
      </c>
      <c r="N129" s="103">
        <f t="shared" si="13"/>
        <v>281.90330701629603</v>
      </c>
    </row>
    <row r="130" spans="1:14">
      <c r="A130" s="102">
        <v>40387</v>
      </c>
      <c r="B130" t="s">
        <v>202</v>
      </c>
      <c r="C130">
        <v>18.193000000000001</v>
      </c>
      <c r="D130">
        <v>335.92200000000003</v>
      </c>
      <c r="E130">
        <v>28.98</v>
      </c>
      <c r="F130">
        <v>5588</v>
      </c>
      <c r="G130">
        <v>19.3</v>
      </c>
      <c r="I130" s="103">
        <f t="shared" si="14"/>
        <v>116.67693111023056</v>
      </c>
      <c r="J130" s="104">
        <f t="shared" si="11"/>
        <v>24.385478602038184</v>
      </c>
      <c r="K130" s="76">
        <f t="shared" si="15"/>
        <v>243.84020900345627</v>
      </c>
      <c r="L130" s="76">
        <f t="shared" si="12"/>
        <v>182.89570288733762</v>
      </c>
      <c r="M130" s="103">
        <f t="shared" si="16"/>
        <v>9.0849414926074683</v>
      </c>
      <c r="N130" s="103">
        <f t="shared" si="13"/>
        <v>283.90442164398337</v>
      </c>
    </row>
    <row r="131" spans="1:14">
      <c r="A131" s="102">
        <v>40387</v>
      </c>
      <c r="B131" t="s">
        <v>203</v>
      </c>
      <c r="C131">
        <v>18.36</v>
      </c>
      <c r="D131">
        <v>335.71100000000001</v>
      </c>
      <c r="E131">
        <v>29.03</v>
      </c>
      <c r="F131">
        <v>5578</v>
      </c>
      <c r="G131">
        <v>19.2</v>
      </c>
      <c r="I131" s="103">
        <f t="shared" si="14"/>
        <v>116.37088177553065</v>
      </c>
      <c r="J131" s="104">
        <f t="shared" si="11"/>
        <v>24.321514291085904</v>
      </c>
      <c r="K131" s="76">
        <f t="shared" si="15"/>
        <v>243.23456321520356</v>
      </c>
      <c r="L131" s="76">
        <f t="shared" si="12"/>
        <v>182.44142993294696</v>
      </c>
      <c r="M131" s="103">
        <f t="shared" si="16"/>
        <v>9.0781346764275543</v>
      </c>
      <c r="N131" s="103">
        <f t="shared" si="13"/>
        <v>283.69170863836109</v>
      </c>
    </row>
    <row r="132" spans="1:14">
      <c r="A132" s="102">
        <v>40387</v>
      </c>
      <c r="B132" t="s">
        <v>204</v>
      </c>
      <c r="C132">
        <v>18.527000000000001</v>
      </c>
      <c r="D132">
        <v>340.49799999999999</v>
      </c>
      <c r="E132">
        <v>28.87</v>
      </c>
      <c r="F132">
        <v>5591</v>
      </c>
      <c r="G132">
        <v>19.2</v>
      </c>
      <c r="I132" s="103">
        <f t="shared" si="14"/>
        <v>118.03053168447521</v>
      </c>
      <c r="J132" s="104">
        <f t="shared" si="11"/>
        <v>24.668381122055315</v>
      </c>
      <c r="K132" s="76">
        <f t="shared" si="15"/>
        <v>246.70350849200358</v>
      </c>
      <c r="L132" s="76">
        <f t="shared" si="12"/>
        <v>185.04336005460732</v>
      </c>
      <c r="M132" s="103">
        <f t="shared" si="16"/>
        <v>9.2076045675140659</v>
      </c>
      <c r="N132" s="103">
        <f t="shared" si="13"/>
        <v>287.73764273481459</v>
      </c>
    </row>
    <row r="133" spans="1:14">
      <c r="A133" s="102">
        <v>40387</v>
      </c>
      <c r="B133" t="s">
        <v>205</v>
      </c>
      <c r="C133">
        <v>18.693999999999999</v>
      </c>
      <c r="D133">
        <v>338.69400000000002</v>
      </c>
      <c r="E133">
        <v>28.93</v>
      </c>
      <c r="F133">
        <v>5574</v>
      </c>
      <c r="G133">
        <v>19.2</v>
      </c>
      <c r="I133" s="103">
        <f t="shared" si="14"/>
        <v>117.4049418338145</v>
      </c>
      <c r="J133" s="104">
        <f t="shared" si="11"/>
        <v>24.537632843267229</v>
      </c>
      <c r="K133" s="76">
        <f t="shared" si="15"/>
        <v>245.39592130390585</v>
      </c>
      <c r="L133" s="76">
        <f t="shared" si="12"/>
        <v>184.06258629776468</v>
      </c>
      <c r="M133" s="103">
        <f t="shared" si="16"/>
        <v>9.1588020764625764</v>
      </c>
      <c r="N133" s="103">
        <f t="shared" si="13"/>
        <v>286.21256488945551</v>
      </c>
    </row>
    <row r="134" spans="1:14">
      <c r="A134" s="102">
        <v>40387</v>
      </c>
      <c r="B134" t="s">
        <v>206</v>
      </c>
      <c r="C134">
        <v>18.86</v>
      </c>
      <c r="D134">
        <v>336.00799999999998</v>
      </c>
      <c r="E134">
        <v>29.02</v>
      </c>
      <c r="F134">
        <v>5584</v>
      </c>
      <c r="G134">
        <v>19.2</v>
      </c>
      <c r="I134" s="103">
        <f t="shared" si="14"/>
        <v>116.47380784725074</v>
      </c>
      <c r="J134" s="104">
        <f t="shared" si="11"/>
        <v>24.343025840075402</v>
      </c>
      <c r="K134" s="76">
        <f t="shared" si="15"/>
        <v>243.44969588169474</v>
      </c>
      <c r="L134" s="76">
        <f t="shared" si="12"/>
        <v>182.60279314868868</v>
      </c>
      <c r="M134" s="103">
        <f t="shared" si="16"/>
        <v>9.0861639765972715</v>
      </c>
      <c r="N134" s="103">
        <f t="shared" si="13"/>
        <v>283.94262426866476</v>
      </c>
    </row>
    <row r="135" spans="1:14">
      <c r="A135" s="102">
        <v>40387</v>
      </c>
      <c r="B135" t="s">
        <v>207</v>
      </c>
      <c r="C135">
        <v>19.027000000000001</v>
      </c>
      <c r="D135">
        <v>337.79599999999999</v>
      </c>
      <c r="E135">
        <v>28.96</v>
      </c>
      <c r="F135">
        <v>5566</v>
      </c>
      <c r="G135">
        <v>19.2</v>
      </c>
      <c r="I135" s="103">
        <f t="shared" si="14"/>
        <v>117.09360096002396</v>
      </c>
      <c r="J135" s="104">
        <f t="shared" si="11"/>
        <v>24.472562600645006</v>
      </c>
      <c r="K135" s="76">
        <f t="shared" si="15"/>
        <v>244.74516692023147</v>
      </c>
      <c r="L135" s="76">
        <f t="shared" si="12"/>
        <v>183.57447902089038</v>
      </c>
      <c r="M135" s="103">
        <f t="shared" si="16"/>
        <v>9.1345142620246076</v>
      </c>
      <c r="N135" s="103">
        <f t="shared" si="13"/>
        <v>285.453570688269</v>
      </c>
    </row>
    <row r="136" spans="1:14">
      <c r="A136" s="102">
        <v>40387</v>
      </c>
      <c r="B136" t="s">
        <v>208</v>
      </c>
      <c r="C136">
        <v>19.193999999999999</v>
      </c>
      <c r="D136">
        <v>341.10199999999998</v>
      </c>
      <c r="E136">
        <v>28.85</v>
      </c>
      <c r="F136">
        <v>5568</v>
      </c>
      <c r="G136">
        <v>19.2</v>
      </c>
      <c r="I136" s="103">
        <f t="shared" si="14"/>
        <v>118.23992755239409</v>
      </c>
      <c r="J136" s="104">
        <f t="shared" si="11"/>
        <v>24.712144858450365</v>
      </c>
      <c r="K136" s="76">
        <f t="shared" si="15"/>
        <v>247.14118080053319</v>
      </c>
      <c r="L136" s="76">
        <f t="shared" si="12"/>
        <v>185.37164218998603</v>
      </c>
      <c r="M136" s="103">
        <f t="shared" si="16"/>
        <v>9.2239396150848307</v>
      </c>
      <c r="N136" s="103">
        <f t="shared" si="13"/>
        <v>288.24811297140099</v>
      </c>
    </row>
    <row r="137" spans="1:14">
      <c r="A137" s="102">
        <v>40387</v>
      </c>
      <c r="B137" t="s">
        <v>209</v>
      </c>
      <c r="C137">
        <v>19.361000000000001</v>
      </c>
      <c r="D137">
        <v>340.8</v>
      </c>
      <c r="E137">
        <v>28.86</v>
      </c>
      <c r="F137">
        <v>5557</v>
      </c>
      <c r="G137">
        <v>19.2</v>
      </c>
      <c r="I137" s="103">
        <f t="shared" si="14"/>
        <v>118.13517532860112</v>
      </c>
      <c r="J137" s="104">
        <f t="shared" si="11"/>
        <v>24.690251643677634</v>
      </c>
      <c r="K137" s="76">
        <f t="shared" si="15"/>
        <v>246.9222311714563</v>
      </c>
      <c r="L137" s="76">
        <f t="shared" si="12"/>
        <v>185.20741600895298</v>
      </c>
      <c r="M137" s="103">
        <f t="shared" si="16"/>
        <v>9.2157678561298528</v>
      </c>
      <c r="N137" s="103">
        <f t="shared" si="13"/>
        <v>287.99274550405789</v>
      </c>
    </row>
    <row r="138" spans="1:14">
      <c r="A138" s="102">
        <v>40387</v>
      </c>
      <c r="B138" t="s">
        <v>210</v>
      </c>
      <c r="C138">
        <v>19.527999999999999</v>
      </c>
      <c r="D138">
        <v>343.83600000000001</v>
      </c>
      <c r="E138">
        <v>28.76</v>
      </c>
      <c r="F138">
        <v>5564</v>
      </c>
      <c r="G138">
        <v>19.2</v>
      </c>
      <c r="I138" s="103">
        <f t="shared" si="14"/>
        <v>119.18760784702923</v>
      </c>
      <c r="J138" s="104">
        <f t="shared" si="11"/>
        <v>24.910210040029106</v>
      </c>
      <c r="K138" s="76">
        <f t="shared" si="15"/>
        <v>249.12199076790856</v>
      </c>
      <c r="L138" s="76">
        <f t="shared" si="12"/>
        <v>186.85737595288739</v>
      </c>
      <c r="M138" s="103">
        <f t="shared" si="16"/>
        <v>9.2978684984414848</v>
      </c>
      <c r="N138" s="103">
        <f t="shared" si="13"/>
        <v>290.5583905762964</v>
      </c>
    </row>
    <row r="139" spans="1:14">
      <c r="A139" s="102">
        <v>40387</v>
      </c>
      <c r="B139" t="s">
        <v>211</v>
      </c>
      <c r="C139">
        <v>19.695</v>
      </c>
      <c r="D139">
        <v>341.79399999999998</v>
      </c>
      <c r="E139">
        <v>28.87</v>
      </c>
      <c r="F139">
        <v>5562</v>
      </c>
      <c r="G139">
        <v>19.100000000000001</v>
      </c>
      <c r="I139" s="103">
        <f t="shared" si="14"/>
        <v>118.24270124439442</v>
      </c>
      <c r="J139" s="104">
        <f t="shared" si="11"/>
        <v>24.712724560078431</v>
      </c>
      <c r="K139" s="76">
        <f t="shared" si="15"/>
        <v>247.18129587147442</v>
      </c>
      <c r="L139" s="76">
        <f t="shared" si="12"/>
        <v>185.40173105074513</v>
      </c>
      <c r="M139" s="103">
        <f t="shared" si="16"/>
        <v>9.2415002087161042</v>
      </c>
      <c r="N139" s="103">
        <f t="shared" si="13"/>
        <v>288.79688152237827</v>
      </c>
    </row>
    <row r="140" spans="1:14">
      <c r="A140" s="102">
        <v>40387</v>
      </c>
      <c r="B140" t="s">
        <v>212</v>
      </c>
      <c r="C140">
        <v>19.861999999999998</v>
      </c>
      <c r="D140">
        <v>342.4</v>
      </c>
      <c r="E140">
        <v>28.85</v>
      </c>
      <c r="F140">
        <v>5550</v>
      </c>
      <c r="G140">
        <v>19.100000000000001</v>
      </c>
      <c r="I140" s="103">
        <f t="shared" si="14"/>
        <v>118.45246224681664</v>
      </c>
      <c r="J140" s="104">
        <f t="shared" si="11"/>
        <v>24.756564609584675</v>
      </c>
      <c r="K140" s="76">
        <f t="shared" si="15"/>
        <v>247.61979225100865</v>
      </c>
      <c r="L140" s="76">
        <f t="shared" si="12"/>
        <v>185.7306312919163</v>
      </c>
      <c r="M140" s="103">
        <f t="shared" si="16"/>
        <v>9.2578945089753564</v>
      </c>
      <c r="N140" s="103">
        <f t="shared" si="13"/>
        <v>289.30920340547988</v>
      </c>
    </row>
    <row r="141" spans="1:14">
      <c r="A141" s="102">
        <v>40387</v>
      </c>
      <c r="B141" t="s">
        <v>213</v>
      </c>
      <c r="C141">
        <v>20.029</v>
      </c>
      <c r="D141">
        <v>343.00799999999998</v>
      </c>
      <c r="E141">
        <v>28.83</v>
      </c>
      <c r="F141">
        <v>5544</v>
      </c>
      <c r="G141">
        <v>19.100000000000001</v>
      </c>
      <c r="I141" s="103">
        <f t="shared" si="14"/>
        <v>118.66265890119676</v>
      </c>
      <c r="J141" s="104">
        <f t="shared" si="11"/>
        <v>24.800495710350123</v>
      </c>
      <c r="K141" s="76">
        <f t="shared" si="15"/>
        <v>248.05919934227714</v>
      </c>
      <c r="L141" s="76">
        <f t="shared" si="12"/>
        <v>186.06021462495096</v>
      </c>
      <c r="M141" s="103">
        <f t="shared" si="16"/>
        <v>9.2743228585046023</v>
      </c>
      <c r="N141" s="103">
        <f t="shared" si="13"/>
        <v>289.8225893282688</v>
      </c>
    </row>
    <row r="142" spans="1:14">
      <c r="A142" s="102">
        <v>40387</v>
      </c>
      <c r="B142" t="s">
        <v>214</v>
      </c>
      <c r="C142">
        <v>20.196000000000002</v>
      </c>
      <c r="D142">
        <v>347.29700000000003</v>
      </c>
      <c r="E142">
        <v>28.69</v>
      </c>
      <c r="F142">
        <v>5544</v>
      </c>
      <c r="G142">
        <v>19.100000000000001</v>
      </c>
      <c r="I142" s="103">
        <f t="shared" si="14"/>
        <v>120.14633281036824</v>
      </c>
      <c r="J142" s="104">
        <f t="shared" si="11"/>
        <v>25.110583557366958</v>
      </c>
      <c r="K142" s="76">
        <f t="shared" si="15"/>
        <v>251.1607560190119</v>
      </c>
      <c r="L142" s="76">
        <f t="shared" si="12"/>
        <v>188.38657987354816</v>
      </c>
      <c r="M142" s="103">
        <f t="shared" si="16"/>
        <v>9.3902824280761319</v>
      </c>
      <c r="N142" s="103">
        <f t="shared" si="13"/>
        <v>293.44632587737914</v>
      </c>
    </row>
    <row r="143" spans="1:14">
      <c r="A143" s="102">
        <v>40387</v>
      </c>
      <c r="B143" t="s">
        <v>215</v>
      </c>
      <c r="C143">
        <v>20.363</v>
      </c>
      <c r="D143">
        <v>342.70400000000001</v>
      </c>
      <c r="E143">
        <v>28.84</v>
      </c>
      <c r="F143">
        <v>5535</v>
      </c>
      <c r="G143">
        <v>19.100000000000001</v>
      </c>
      <c r="I143" s="103">
        <f t="shared" si="14"/>
        <v>118.5575060442161</v>
      </c>
      <c r="J143" s="104">
        <f t="shared" si="11"/>
        <v>24.778518763241163</v>
      </c>
      <c r="K143" s="76">
        <f t="shared" si="15"/>
        <v>247.83938180445429</v>
      </c>
      <c r="L143" s="76">
        <f t="shared" si="12"/>
        <v>185.89533745702457</v>
      </c>
      <c r="M143" s="103">
        <f t="shared" si="16"/>
        <v>9.2661044218526403</v>
      </c>
      <c r="N143" s="103">
        <f t="shared" si="13"/>
        <v>289.56576318289501</v>
      </c>
    </row>
    <row r="144" spans="1:14">
      <c r="A144" s="102">
        <v>40387</v>
      </c>
      <c r="B144" t="s">
        <v>216</v>
      </c>
      <c r="C144">
        <v>20.53</v>
      </c>
      <c r="D144">
        <v>346.37200000000001</v>
      </c>
      <c r="E144">
        <v>28.72</v>
      </c>
      <c r="F144">
        <v>5539</v>
      </c>
      <c r="G144">
        <v>19.100000000000001</v>
      </c>
      <c r="I144" s="103">
        <f t="shared" si="14"/>
        <v>119.82658042539558</v>
      </c>
      <c r="J144" s="104">
        <f t="shared" si="11"/>
        <v>25.043755308907677</v>
      </c>
      <c r="K144" s="76">
        <f t="shared" si="15"/>
        <v>250.49232737146116</v>
      </c>
      <c r="L144" s="76">
        <f t="shared" si="12"/>
        <v>187.88521577193649</v>
      </c>
      <c r="M144" s="103">
        <f t="shared" si="16"/>
        <v>9.3652915263006857</v>
      </c>
      <c r="N144" s="103">
        <f t="shared" si="13"/>
        <v>292.66536019689642</v>
      </c>
    </row>
    <row r="145" spans="1:14">
      <c r="A145" s="102">
        <v>40387</v>
      </c>
      <c r="B145" t="s">
        <v>217</v>
      </c>
      <c r="C145">
        <v>20.696999999999999</v>
      </c>
      <c r="D145">
        <v>346.988</v>
      </c>
      <c r="E145">
        <v>28.7</v>
      </c>
      <c r="F145">
        <v>5538</v>
      </c>
      <c r="G145">
        <v>19.100000000000001</v>
      </c>
      <c r="I145" s="103">
        <f t="shared" si="14"/>
        <v>120.03963759575704</v>
      </c>
      <c r="J145" s="104">
        <f t="shared" si="11"/>
        <v>25.088284257513219</v>
      </c>
      <c r="K145" s="76">
        <f t="shared" si="15"/>
        <v>250.93771424870954</v>
      </c>
      <c r="L145" s="76">
        <f t="shared" si="12"/>
        <v>188.21928432569982</v>
      </c>
      <c r="M145" s="103">
        <f t="shared" si="16"/>
        <v>9.3819434453083055</v>
      </c>
      <c r="N145" s="103">
        <f t="shared" si="13"/>
        <v>293.18573266588453</v>
      </c>
    </row>
    <row r="146" spans="1:14">
      <c r="A146" s="102">
        <v>40387</v>
      </c>
      <c r="B146" t="s">
        <v>218</v>
      </c>
      <c r="C146">
        <v>20.863</v>
      </c>
      <c r="D146">
        <v>346.988</v>
      </c>
      <c r="E146">
        <v>28.7</v>
      </c>
      <c r="F146">
        <v>5519</v>
      </c>
      <c r="G146">
        <v>19.100000000000001</v>
      </c>
      <c r="I146" s="103">
        <f t="shared" si="14"/>
        <v>120.03963759575704</v>
      </c>
      <c r="J146" s="104">
        <f t="shared" si="11"/>
        <v>25.088284257513219</v>
      </c>
      <c r="K146" s="76">
        <f t="shared" si="15"/>
        <v>250.93771424870954</v>
      </c>
      <c r="L146" s="76">
        <f t="shared" si="12"/>
        <v>188.21928432569982</v>
      </c>
      <c r="M146" s="103">
        <f t="shared" si="16"/>
        <v>9.3819434453083055</v>
      </c>
      <c r="N146" s="103">
        <f t="shared" si="13"/>
        <v>293.18573266588453</v>
      </c>
    </row>
    <row r="147" spans="1:14">
      <c r="A147" s="102">
        <v>40387</v>
      </c>
      <c r="B147" t="s">
        <v>219</v>
      </c>
      <c r="C147">
        <v>21.013999999999999</v>
      </c>
      <c r="D147">
        <v>348.53399999999999</v>
      </c>
      <c r="E147">
        <v>28.65</v>
      </c>
      <c r="F147">
        <v>5533</v>
      </c>
      <c r="G147">
        <v>19.100000000000001</v>
      </c>
      <c r="I147" s="103">
        <f t="shared" si="14"/>
        <v>120.57422803504878</v>
      </c>
      <c r="J147" s="104">
        <f t="shared" si="11"/>
        <v>25.20001365932519</v>
      </c>
      <c r="K147" s="76">
        <f t="shared" si="15"/>
        <v>252.05525263504524</v>
      </c>
      <c r="L147" s="76">
        <f t="shared" si="12"/>
        <v>189.05750936457991</v>
      </c>
      <c r="M147" s="103">
        <f t="shared" si="16"/>
        <v>9.4237254547202927</v>
      </c>
      <c r="N147" s="103">
        <f t="shared" si="13"/>
        <v>294.49142046000912</v>
      </c>
    </row>
    <row r="148" spans="1:14">
      <c r="A148" s="102">
        <v>40387</v>
      </c>
      <c r="B148" t="s">
        <v>220</v>
      </c>
      <c r="C148">
        <v>21.181000000000001</v>
      </c>
      <c r="D148">
        <v>345.45100000000002</v>
      </c>
      <c r="E148">
        <v>28.75</v>
      </c>
      <c r="F148">
        <v>5513</v>
      </c>
      <c r="G148">
        <v>19.100000000000001</v>
      </c>
      <c r="I148" s="103">
        <f t="shared" si="14"/>
        <v>119.50782557338938</v>
      </c>
      <c r="J148" s="104">
        <f t="shared" si="11"/>
        <v>24.977135544838379</v>
      </c>
      <c r="K148" s="76">
        <f t="shared" si="15"/>
        <v>249.82598402379557</v>
      </c>
      <c r="L148" s="76">
        <f t="shared" si="12"/>
        <v>187.38541577818782</v>
      </c>
      <c r="M148" s="103">
        <f t="shared" si="16"/>
        <v>9.340378588754918</v>
      </c>
      <c r="N148" s="103">
        <f t="shared" si="13"/>
        <v>291.8868308985912</v>
      </c>
    </row>
    <row r="149" spans="1:14">
      <c r="A149" s="102">
        <v>40387</v>
      </c>
      <c r="B149" t="s">
        <v>221</v>
      </c>
      <c r="C149">
        <v>21.347999999999999</v>
      </c>
      <c r="D149">
        <v>349.77600000000001</v>
      </c>
      <c r="E149">
        <v>28.61</v>
      </c>
      <c r="F149">
        <v>5501</v>
      </c>
      <c r="G149">
        <v>19.100000000000001</v>
      </c>
      <c r="I149" s="103">
        <f t="shared" si="14"/>
        <v>121.00391348286144</v>
      </c>
      <c r="J149" s="104">
        <f t="shared" ref="J149:J212" si="17">I149*20.9/100</f>
        <v>25.28981791791804</v>
      </c>
      <c r="K149" s="76">
        <f t="shared" si="15"/>
        <v>252.95349163575887</v>
      </c>
      <c r="L149" s="76">
        <f t="shared" ref="L149:L212" si="18">K149/1.33322</f>
        <v>189.73124588271918</v>
      </c>
      <c r="M149" s="103">
        <f t="shared" si="16"/>
        <v>9.4573083999156626</v>
      </c>
      <c r="N149" s="103">
        <f t="shared" ref="N149:N212" si="19">M149*31.25</f>
        <v>295.54088749736445</v>
      </c>
    </row>
    <row r="150" spans="1:14">
      <c r="A150" s="102">
        <v>40387</v>
      </c>
      <c r="B150" t="s">
        <v>222</v>
      </c>
      <c r="C150">
        <v>21.513999999999999</v>
      </c>
      <c r="D150">
        <v>348.45</v>
      </c>
      <c r="E150">
        <v>28.61</v>
      </c>
      <c r="F150">
        <v>5506</v>
      </c>
      <c r="G150">
        <v>19.2</v>
      </c>
      <c r="I150" s="103">
        <f t="shared" si="14"/>
        <v>120.78693827441153</v>
      </c>
      <c r="J150" s="104">
        <f t="shared" si="17"/>
        <v>25.244470099352007</v>
      </c>
      <c r="K150" s="76">
        <f t="shared" si="15"/>
        <v>252.46485826195652</v>
      </c>
      <c r="L150" s="76">
        <f t="shared" si="18"/>
        <v>189.36473969934181</v>
      </c>
      <c r="M150" s="103">
        <f t="shared" si="16"/>
        <v>9.4226328449030898</v>
      </c>
      <c r="N150" s="103">
        <f t="shared" si="19"/>
        <v>294.45727640322156</v>
      </c>
    </row>
    <row r="151" spans="1:14">
      <c r="A151" s="102">
        <v>40387</v>
      </c>
      <c r="B151" t="s">
        <v>223</v>
      </c>
      <c r="C151">
        <v>21.681000000000001</v>
      </c>
      <c r="D151">
        <v>347.21300000000002</v>
      </c>
      <c r="E151">
        <v>28.65</v>
      </c>
      <c r="F151">
        <v>5515</v>
      </c>
      <c r="G151">
        <v>19.2</v>
      </c>
      <c r="I151" s="103">
        <f t="shared" si="14"/>
        <v>120.35800053230201</v>
      </c>
      <c r="J151" s="104">
        <f t="shared" si="17"/>
        <v>25.154822111251118</v>
      </c>
      <c r="K151" s="76">
        <f t="shared" si="15"/>
        <v>251.56830679859499</v>
      </c>
      <c r="L151" s="76">
        <f t="shared" si="18"/>
        <v>188.69226894180628</v>
      </c>
      <c r="M151" s="103">
        <f t="shared" si="16"/>
        <v>9.3891712561339702</v>
      </c>
      <c r="N151" s="103">
        <f t="shared" si="19"/>
        <v>293.41160175418656</v>
      </c>
    </row>
    <row r="152" spans="1:14">
      <c r="A152" s="102">
        <v>40387</v>
      </c>
      <c r="B152" t="s">
        <v>224</v>
      </c>
      <c r="C152">
        <v>21.847999999999999</v>
      </c>
      <c r="D152">
        <v>350.62799999999999</v>
      </c>
      <c r="E152">
        <v>28.54</v>
      </c>
      <c r="F152">
        <v>5494</v>
      </c>
      <c r="G152">
        <v>19.2</v>
      </c>
      <c r="I152" s="103">
        <f t="shared" si="14"/>
        <v>121.54190882034349</v>
      </c>
      <c r="J152" s="104">
        <f t="shared" si="17"/>
        <v>25.402258943451788</v>
      </c>
      <c r="K152" s="76">
        <f t="shared" si="15"/>
        <v>254.04287269459027</v>
      </c>
      <c r="L152" s="76">
        <f t="shared" si="18"/>
        <v>190.5483511307888</v>
      </c>
      <c r="M152" s="103">
        <f t="shared" si="16"/>
        <v>9.4815283708983884</v>
      </c>
      <c r="N152" s="103">
        <f t="shared" si="19"/>
        <v>296.29776159057462</v>
      </c>
    </row>
    <row r="153" spans="1:14">
      <c r="A153" s="102">
        <v>40387</v>
      </c>
      <c r="B153" t="s">
        <v>225</v>
      </c>
      <c r="C153">
        <v>22.015000000000001</v>
      </c>
      <c r="D153">
        <v>348.76</v>
      </c>
      <c r="E153">
        <v>28.6</v>
      </c>
      <c r="F153">
        <v>5489</v>
      </c>
      <c r="G153">
        <v>19.2</v>
      </c>
      <c r="I153" s="103">
        <f t="shared" si="14"/>
        <v>120.89445308624128</v>
      </c>
      <c r="J153" s="104">
        <f t="shared" si="17"/>
        <v>25.266940695024427</v>
      </c>
      <c r="K153" s="76">
        <f t="shared" si="15"/>
        <v>252.68958216105889</v>
      </c>
      <c r="L153" s="76">
        <f t="shared" si="18"/>
        <v>189.533296951035</v>
      </c>
      <c r="M153" s="103">
        <f t="shared" si="16"/>
        <v>9.4310201143523695</v>
      </c>
      <c r="N153" s="103">
        <f t="shared" si="19"/>
        <v>294.71937857351156</v>
      </c>
    </row>
    <row r="154" spans="1:14">
      <c r="A154" s="102">
        <v>40387</v>
      </c>
      <c r="B154" t="s">
        <v>226</v>
      </c>
      <c r="C154">
        <v>22.181999999999999</v>
      </c>
      <c r="D154">
        <v>349.69299999999998</v>
      </c>
      <c r="E154">
        <v>28.57</v>
      </c>
      <c r="F154">
        <v>5481</v>
      </c>
      <c r="G154">
        <v>19.2</v>
      </c>
      <c r="I154" s="103">
        <f t="shared" si="14"/>
        <v>121.21767285369926</v>
      </c>
      <c r="J154" s="104">
        <f t="shared" si="17"/>
        <v>25.334493626423139</v>
      </c>
      <c r="K154" s="76">
        <f t="shared" si="15"/>
        <v>253.3651654148818</v>
      </c>
      <c r="L154" s="76">
        <f t="shared" si="18"/>
        <v>190.04002746349573</v>
      </c>
      <c r="M154" s="103">
        <f t="shared" si="16"/>
        <v>9.4562346055919111</v>
      </c>
      <c r="N154" s="103">
        <f t="shared" si="19"/>
        <v>295.50733142474724</v>
      </c>
    </row>
    <row r="155" spans="1:14">
      <c r="A155" s="102">
        <v>40387</v>
      </c>
      <c r="B155" t="s">
        <v>227</v>
      </c>
      <c r="C155">
        <v>22.349</v>
      </c>
      <c r="D155">
        <v>350.62799999999999</v>
      </c>
      <c r="E155">
        <v>28.54</v>
      </c>
      <c r="F155">
        <v>5483</v>
      </c>
      <c r="G155">
        <v>19.2</v>
      </c>
      <c r="I155" s="103">
        <f t="shared" si="14"/>
        <v>121.54190882034349</v>
      </c>
      <c r="J155" s="104">
        <f t="shared" si="17"/>
        <v>25.402258943451788</v>
      </c>
      <c r="K155" s="76">
        <f t="shared" si="15"/>
        <v>254.04287269459027</v>
      </c>
      <c r="L155" s="76">
        <f t="shared" si="18"/>
        <v>190.5483511307888</v>
      </c>
      <c r="M155" s="103">
        <f t="shared" si="16"/>
        <v>9.4815283708983884</v>
      </c>
      <c r="N155" s="103">
        <f t="shared" si="19"/>
        <v>296.29776159057462</v>
      </c>
    </row>
    <row r="156" spans="1:14">
      <c r="A156" s="102">
        <v>40387</v>
      </c>
      <c r="B156" t="s">
        <v>228</v>
      </c>
      <c r="C156">
        <v>22.515999999999998</v>
      </c>
      <c r="D156">
        <v>350.94099999999997</v>
      </c>
      <c r="E156">
        <v>28.53</v>
      </c>
      <c r="F156">
        <v>5478</v>
      </c>
      <c r="G156">
        <v>19.2</v>
      </c>
      <c r="I156" s="103">
        <f t="shared" si="14"/>
        <v>121.65021401148842</v>
      </c>
      <c r="J156" s="104">
        <f t="shared" si="17"/>
        <v>25.424894728401078</v>
      </c>
      <c r="K156" s="76">
        <f t="shared" si="15"/>
        <v>254.2692486183621</v>
      </c>
      <c r="L156" s="76">
        <f t="shared" si="18"/>
        <v>190.71814750630961</v>
      </c>
      <c r="M156" s="103">
        <f t="shared" si="16"/>
        <v>9.489977298124586</v>
      </c>
      <c r="N156" s="103">
        <f t="shared" si="19"/>
        <v>296.56179056639331</v>
      </c>
    </row>
    <row r="157" spans="1:14">
      <c r="A157" s="102">
        <v>40387</v>
      </c>
      <c r="B157" t="s">
        <v>229</v>
      </c>
      <c r="C157">
        <v>22.683</v>
      </c>
      <c r="D157">
        <v>351.25299999999999</v>
      </c>
      <c r="E157">
        <v>28.52</v>
      </c>
      <c r="F157">
        <v>5468</v>
      </c>
      <c r="G157">
        <v>19.2</v>
      </c>
      <c r="I157" s="103">
        <f t="shared" si="14"/>
        <v>121.75863272605041</v>
      </c>
      <c r="J157" s="104">
        <f t="shared" si="17"/>
        <v>25.44755423974453</v>
      </c>
      <c r="K157" s="76">
        <f t="shared" si="15"/>
        <v>254.49586182502068</v>
      </c>
      <c r="L157" s="76">
        <f t="shared" si="18"/>
        <v>190.88812185912352</v>
      </c>
      <c r="M157" s="103">
        <f t="shared" si="16"/>
        <v>9.4984350813537048</v>
      </c>
      <c r="N157" s="103">
        <f t="shared" si="19"/>
        <v>296.8260962923033</v>
      </c>
    </row>
    <row r="158" spans="1:14">
      <c r="A158" s="102">
        <v>40387</v>
      </c>
      <c r="B158" t="s">
        <v>230</v>
      </c>
      <c r="C158">
        <v>22.85</v>
      </c>
      <c r="D158">
        <v>353.767</v>
      </c>
      <c r="E158">
        <v>28.44</v>
      </c>
      <c r="F158">
        <v>5475</v>
      </c>
      <c r="G158">
        <v>19.2</v>
      </c>
      <c r="I158" s="103">
        <f t="shared" si="14"/>
        <v>122.63008778151311</v>
      </c>
      <c r="J158" s="104">
        <f t="shared" si="17"/>
        <v>25.629688346336238</v>
      </c>
      <c r="K158" s="76">
        <f t="shared" si="15"/>
        <v>256.31734832184054</v>
      </c>
      <c r="L158" s="76">
        <f t="shared" si="18"/>
        <v>192.2543528613736</v>
      </c>
      <c r="M158" s="103">
        <f t="shared" si="16"/>
        <v>9.5664176061678106</v>
      </c>
      <c r="N158" s="103">
        <f t="shared" si="19"/>
        <v>298.95055019274406</v>
      </c>
    </row>
    <row r="159" spans="1:14">
      <c r="A159" s="102">
        <v>40387</v>
      </c>
      <c r="B159" t="s">
        <v>231</v>
      </c>
      <c r="C159">
        <v>23.016999999999999</v>
      </c>
      <c r="D159">
        <v>351.25299999999999</v>
      </c>
      <c r="E159">
        <v>28.52</v>
      </c>
      <c r="F159">
        <v>5466</v>
      </c>
      <c r="G159">
        <v>19.2</v>
      </c>
      <c r="I159" s="103">
        <f t="shared" si="14"/>
        <v>121.75863272605041</v>
      </c>
      <c r="J159" s="104">
        <f t="shared" si="17"/>
        <v>25.44755423974453</v>
      </c>
      <c r="K159" s="76">
        <f t="shared" si="15"/>
        <v>254.49586182502068</v>
      </c>
      <c r="L159" s="76">
        <f t="shared" si="18"/>
        <v>190.88812185912352</v>
      </c>
      <c r="M159" s="103">
        <f t="shared" si="16"/>
        <v>9.4984350813537048</v>
      </c>
      <c r="N159" s="103">
        <f t="shared" si="19"/>
        <v>296.8260962923033</v>
      </c>
    </row>
    <row r="160" spans="1:14">
      <c r="A160" s="102">
        <v>40387</v>
      </c>
      <c r="B160" t="s">
        <v>232</v>
      </c>
      <c r="C160">
        <v>23.183</v>
      </c>
      <c r="D160">
        <v>353.452</v>
      </c>
      <c r="E160">
        <v>28.45</v>
      </c>
      <c r="F160">
        <v>5455</v>
      </c>
      <c r="G160">
        <v>19.2</v>
      </c>
      <c r="I160" s="103">
        <f t="shared" si="14"/>
        <v>122.52075532588745</v>
      </c>
      <c r="J160" s="104">
        <f t="shared" si="17"/>
        <v>25.606837863110478</v>
      </c>
      <c r="K160" s="76">
        <f t="shared" si="15"/>
        <v>256.08882524387116</v>
      </c>
      <c r="L160" s="76">
        <f t="shared" si="18"/>
        <v>192.08294598331193</v>
      </c>
      <c r="M160" s="103">
        <f t="shared" si="16"/>
        <v>9.5578885416670438</v>
      </c>
      <c r="N160" s="103">
        <f t="shared" si="19"/>
        <v>298.68401692709512</v>
      </c>
    </row>
    <row r="161" spans="1:14">
      <c r="A161" s="102">
        <v>40387</v>
      </c>
      <c r="B161" t="s">
        <v>233</v>
      </c>
      <c r="C161">
        <v>23.35</v>
      </c>
      <c r="D161">
        <v>354.71600000000001</v>
      </c>
      <c r="E161">
        <v>28.41</v>
      </c>
      <c r="F161">
        <v>5452</v>
      </c>
      <c r="G161">
        <v>19.2</v>
      </c>
      <c r="I161" s="103">
        <f t="shared" si="14"/>
        <v>122.9587752643166</v>
      </c>
      <c r="J161" s="104">
        <f t="shared" si="17"/>
        <v>25.698384030242167</v>
      </c>
      <c r="K161" s="76">
        <f t="shared" si="15"/>
        <v>257.00436001320355</v>
      </c>
      <c r="L161" s="76">
        <f t="shared" si="18"/>
        <v>192.76965543061425</v>
      </c>
      <c r="M161" s="103">
        <f t="shared" si="16"/>
        <v>9.5920586358637205</v>
      </c>
      <c r="N161" s="103">
        <f t="shared" si="19"/>
        <v>299.75183237074128</v>
      </c>
    </row>
    <row r="162" spans="1:14">
      <c r="A162" s="102">
        <v>40387</v>
      </c>
      <c r="B162" t="s">
        <v>234</v>
      </c>
      <c r="C162">
        <v>23.516999999999999</v>
      </c>
      <c r="D162">
        <v>352.50799999999998</v>
      </c>
      <c r="E162">
        <v>28.48</v>
      </c>
      <c r="F162">
        <v>5459</v>
      </c>
      <c r="G162">
        <v>19.2</v>
      </c>
      <c r="I162" s="103">
        <f t="shared" si="14"/>
        <v>122.19344589642608</v>
      </c>
      <c r="J162" s="104">
        <f t="shared" si="17"/>
        <v>25.538430192353047</v>
      </c>
      <c r="K162" s="76">
        <f t="shared" si="15"/>
        <v>255.40469391396667</v>
      </c>
      <c r="L162" s="76">
        <f t="shared" si="18"/>
        <v>191.56980386880383</v>
      </c>
      <c r="M162" s="103">
        <f t="shared" si="16"/>
        <v>9.5323550144119498</v>
      </c>
      <c r="N162" s="103">
        <f t="shared" si="19"/>
        <v>297.88609420037341</v>
      </c>
    </row>
    <row r="163" spans="1:14">
      <c r="A163" s="102">
        <v>40387</v>
      </c>
      <c r="B163" t="s">
        <v>235</v>
      </c>
      <c r="C163">
        <v>23.684000000000001</v>
      </c>
      <c r="D163">
        <v>355.66699999999997</v>
      </c>
      <c r="E163">
        <v>28.38</v>
      </c>
      <c r="F163">
        <v>5449</v>
      </c>
      <c r="G163">
        <v>19.2</v>
      </c>
      <c r="I163" s="103">
        <f t="shared" si="14"/>
        <v>123.28850120125614</v>
      </c>
      <c r="J163" s="104">
        <f t="shared" si="17"/>
        <v>25.767296751062531</v>
      </c>
      <c r="K163" s="76">
        <f t="shared" si="15"/>
        <v>257.69354224701107</v>
      </c>
      <c r="L163" s="76">
        <f t="shared" si="18"/>
        <v>193.28658604507211</v>
      </c>
      <c r="M163" s="103">
        <f t="shared" si="16"/>
        <v>9.6177806757432691</v>
      </c>
      <c r="N163" s="103">
        <f t="shared" si="19"/>
        <v>300.55564611697719</v>
      </c>
    </row>
    <row r="164" spans="1:14">
      <c r="A164" s="102">
        <v>40387</v>
      </c>
      <c r="B164" t="s">
        <v>236</v>
      </c>
      <c r="C164">
        <v>23.850999999999999</v>
      </c>
      <c r="D164">
        <v>353.767</v>
      </c>
      <c r="E164">
        <v>28.44</v>
      </c>
      <c r="F164">
        <v>5437</v>
      </c>
      <c r="G164">
        <v>19.2</v>
      </c>
      <c r="I164" s="103">
        <f t="shared" si="14"/>
        <v>122.63008778151311</v>
      </c>
      <c r="J164" s="104">
        <f t="shared" si="17"/>
        <v>25.629688346336238</v>
      </c>
      <c r="K164" s="76">
        <f t="shared" si="15"/>
        <v>256.31734832184054</v>
      </c>
      <c r="L164" s="76">
        <f t="shared" si="18"/>
        <v>192.2543528613736</v>
      </c>
      <c r="M164" s="103">
        <f t="shared" si="16"/>
        <v>9.5664176061678106</v>
      </c>
      <c r="N164" s="103">
        <f t="shared" si="19"/>
        <v>298.95055019274406</v>
      </c>
    </row>
    <row r="165" spans="1:14">
      <c r="A165" s="102">
        <v>40387</v>
      </c>
      <c r="B165" t="s">
        <v>237</v>
      </c>
      <c r="C165">
        <v>24.018000000000001</v>
      </c>
      <c r="D165">
        <v>355.34899999999999</v>
      </c>
      <c r="E165">
        <v>28.39</v>
      </c>
      <c r="F165">
        <v>5441</v>
      </c>
      <c r="G165">
        <v>19.2</v>
      </c>
      <c r="I165" s="103">
        <f t="shared" si="14"/>
        <v>123.1784769108837</v>
      </c>
      <c r="J165" s="104">
        <f t="shared" si="17"/>
        <v>25.744301674374693</v>
      </c>
      <c r="K165" s="76">
        <f t="shared" si="15"/>
        <v>257.4635731189656</v>
      </c>
      <c r="L165" s="76">
        <f t="shared" si="18"/>
        <v>193.11409453725986</v>
      </c>
      <c r="M165" s="103">
        <f t="shared" si="16"/>
        <v>9.6091976409630924</v>
      </c>
      <c r="N165" s="103">
        <f t="shared" si="19"/>
        <v>300.28742628009661</v>
      </c>
    </row>
    <row r="166" spans="1:14">
      <c r="A166" s="102">
        <v>40387</v>
      </c>
      <c r="B166" t="s">
        <v>238</v>
      </c>
      <c r="C166">
        <v>24.184999999999999</v>
      </c>
      <c r="D166">
        <v>356.62099999999998</v>
      </c>
      <c r="E166">
        <v>28.35</v>
      </c>
      <c r="F166">
        <v>5426</v>
      </c>
      <c r="G166">
        <v>19.2</v>
      </c>
      <c r="I166" s="103">
        <f t="shared" si="14"/>
        <v>123.61926982590521</v>
      </c>
      <c r="J166" s="104">
        <f t="shared" si="17"/>
        <v>25.836427393614187</v>
      </c>
      <c r="K166" s="76">
        <f t="shared" si="15"/>
        <v>258.38490387213824</v>
      </c>
      <c r="L166" s="76">
        <f t="shared" si="18"/>
        <v>193.80515134196773</v>
      </c>
      <c r="M166" s="103">
        <f t="shared" si="16"/>
        <v>9.6435840560690558</v>
      </c>
      <c r="N166" s="103">
        <f t="shared" si="19"/>
        <v>301.36200175215799</v>
      </c>
    </row>
    <row r="167" spans="1:14">
      <c r="A167" s="102">
        <v>40387</v>
      </c>
      <c r="B167" t="s">
        <v>239</v>
      </c>
      <c r="C167">
        <v>24.352</v>
      </c>
      <c r="D167">
        <v>354.71600000000001</v>
      </c>
      <c r="E167">
        <v>28.41</v>
      </c>
      <c r="F167">
        <v>5433</v>
      </c>
      <c r="G167">
        <v>19.2</v>
      </c>
      <c r="I167" s="103">
        <f t="shared" si="14"/>
        <v>122.9587752643166</v>
      </c>
      <c r="J167" s="104">
        <f t="shared" si="17"/>
        <v>25.698384030242167</v>
      </c>
      <c r="K167" s="76">
        <f t="shared" si="15"/>
        <v>257.00436001320355</v>
      </c>
      <c r="L167" s="76">
        <f t="shared" si="18"/>
        <v>192.76965543061425</v>
      </c>
      <c r="M167" s="103">
        <f t="shared" si="16"/>
        <v>9.5920586358637205</v>
      </c>
      <c r="N167" s="103">
        <f t="shared" si="19"/>
        <v>299.75183237074128</v>
      </c>
    </row>
    <row r="168" spans="1:14">
      <c r="A168" s="102">
        <v>40387</v>
      </c>
      <c r="B168" t="s">
        <v>240</v>
      </c>
      <c r="C168">
        <v>24.518999999999998</v>
      </c>
      <c r="D168">
        <v>355.98500000000001</v>
      </c>
      <c r="E168">
        <v>28.37</v>
      </c>
      <c r="F168">
        <v>5414</v>
      </c>
      <c r="G168">
        <v>19.2</v>
      </c>
      <c r="I168" s="103">
        <f t="shared" si="14"/>
        <v>123.39864134565873</v>
      </c>
      <c r="J168" s="104">
        <f t="shared" si="17"/>
        <v>25.790316041242672</v>
      </c>
      <c r="K168" s="76">
        <f t="shared" si="15"/>
        <v>257.92375352931361</v>
      </c>
      <c r="L168" s="76">
        <f t="shared" si="18"/>
        <v>193.45925918401585</v>
      </c>
      <c r="M168" s="103">
        <f t="shared" si="16"/>
        <v>9.6263727483383423</v>
      </c>
      <c r="N168" s="103">
        <f t="shared" si="19"/>
        <v>300.82414838557321</v>
      </c>
    </row>
    <row r="169" spans="1:14">
      <c r="A169" s="102">
        <v>40387</v>
      </c>
      <c r="B169" t="s">
        <v>241</v>
      </c>
      <c r="C169">
        <v>24.686</v>
      </c>
      <c r="D169">
        <v>357.65699999999998</v>
      </c>
      <c r="E169">
        <v>28.36</v>
      </c>
      <c r="F169">
        <v>5422</v>
      </c>
      <c r="G169">
        <v>19.100000000000001</v>
      </c>
      <c r="I169" s="103">
        <f t="shared" si="14"/>
        <v>123.7306163377547</v>
      </c>
      <c r="J169" s="104">
        <f t="shared" si="17"/>
        <v>25.859698814590729</v>
      </c>
      <c r="K169" s="76">
        <f t="shared" si="15"/>
        <v>258.6535470136879</v>
      </c>
      <c r="L169" s="76">
        <f t="shared" si="18"/>
        <v>194.00665082558609</v>
      </c>
      <c r="M169" s="103">
        <f t="shared" si="16"/>
        <v>9.6704194396450394</v>
      </c>
      <c r="N169" s="103">
        <f t="shared" si="19"/>
        <v>302.20060748890751</v>
      </c>
    </row>
    <row r="170" spans="1:14">
      <c r="A170" s="102">
        <v>40387</v>
      </c>
      <c r="B170" t="s">
        <v>242</v>
      </c>
      <c r="C170">
        <v>24.852</v>
      </c>
      <c r="D170">
        <v>357.01900000000001</v>
      </c>
      <c r="E170">
        <v>28.38</v>
      </c>
      <c r="F170">
        <v>5412</v>
      </c>
      <c r="G170">
        <v>19.100000000000001</v>
      </c>
      <c r="I170" s="103">
        <f t="shared" si="14"/>
        <v>123.50983602630593</v>
      </c>
      <c r="J170" s="104">
        <f t="shared" si="17"/>
        <v>25.813555729497939</v>
      </c>
      <c r="K170" s="76">
        <f t="shared" si="15"/>
        <v>258.19201524121917</v>
      </c>
      <c r="L170" s="76">
        <f t="shared" si="18"/>
        <v>193.66047257108292</v>
      </c>
      <c r="M170" s="103">
        <f t="shared" si="16"/>
        <v>9.6531639027462557</v>
      </c>
      <c r="N170" s="103">
        <f t="shared" si="19"/>
        <v>301.66137196082047</v>
      </c>
    </row>
    <row r="171" spans="1:14">
      <c r="A171" s="102">
        <v>40387</v>
      </c>
      <c r="B171" t="s">
        <v>243</v>
      </c>
      <c r="C171">
        <v>25.018999999999998</v>
      </c>
      <c r="D171">
        <v>363.137</v>
      </c>
      <c r="E171">
        <v>28.19</v>
      </c>
      <c r="F171">
        <v>5411</v>
      </c>
      <c r="G171">
        <v>19.100000000000001</v>
      </c>
      <c r="I171" s="103">
        <f t="shared" si="14"/>
        <v>125.62617068371607</v>
      </c>
      <c r="J171" s="104">
        <f t="shared" si="17"/>
        <v>26.255869672896655</v>
      </c>
      <c r="K171" s="76">
        <f t="shared" si="15"/>
        <v>262.61612207919745</v>
      </c>
      <c r="L171" s="76">
        <f t="shared" si="18"/>
        <v>196.9788347603527</v>
      </c>
      <c r="M171" s="103">
        <f t="shared" si="16"/>
        <v>9.8185703673511604</v>
      </c>
      <c r="N171" s="103">
        <f t="shared" si="19"/>
        <v>306.83032397972374</v>
      </c>
    </row>
    <row r="172" spans="1:14">
      <c r="A172" s="102">
        <v>40387</v>
      </c>
      <c r="B172" t="s">
        <v>244</v>
      </c>
      <c r="C172">
        <v>25.186</v>
      </c>
      <c r="D172">
        <v>357.01900000000001</v>
      </c>
      <c r="E172">
        <v>28.38</v>
      </c>
      <c r="F172">
        <v>5409</v>
      </c>
      <c r="G172">
        <v>19.100000000000001</v>
      </c>
      <c r="I172" s="103">
        <f t="shared" si="14"/>
        <v>123.50983602630593</v>
      </c>
      <c r="J172" s="104">
        <f t="shared" si="17"/>
        <v>25.813555729497939</v>
      </c>
      <c r="K172" s="76">
        <f t="shared" si="15"/>
        <v>258.19201524121917</v>
      </c>
      <c r="L172" s="76">
        <f t="shared" si="18"/>
        <v>193.66047257108292</v>
      </c>
      <c r="M172" s="103">
        <f t="shared" si="16"/>
        <v>9.6531639027462557</v>
      </c>
      <c r="N172" s="103">
        <f t="shared" si="19"/>
        <v>301.66137196082047</v>
      </c>
    </row>
    <row r="173" spans="1:14">
      <c r="A173" s="102">
        <v>40387</v>
      </c>
      <c r="B173" t="s">
        <v>245</v>
      </c>
      <c r="C173">
        <v>25.353000000000002</v>
      </c>
      <c r="D173">
        <v>361.51499999999999</v>
      </c>
      <c r="E173">
        <v>28.24</v>
      </c>
      <c r="F173">
        <v>5399</v>
      </c>
      <c r="G173">
        <v>19.100000000000001</v>
      </c>
      <c r="I173" s="103">
        <f t="shared" si="14"/>
        <v>125.0651175000562</v>
      </c>
      <c r="J173" s="104">
        <f t="shared" si="17"/>
        <v>26.138609557511746</v>
      </c>
      <c r="K173" s="76">
        <f t="shared" si="15"/>
        <v>261.44326446066913</v>
      </c>
      <c r="L173" s="76">
        <f t="shared" si="18"/>
        <v>196.09911677042732</v>
      </c>
      <c r="M173" s="103">
        <f t="shared" si="16"/>
        <v>9.7747201080173785</v>
      </c>
      <c r="N173" s="103">
        <f t="shared" si="19"/>
        <v>305.46000337554307</v>
      </c>
    </row>
    <row r="174" spans="1:14">
      <c r="A174" s="102">
        <v>40387</v>
      </c>
      <c r="B174" t="s">
        <v>246</v>
      </c>
      <c r="C174">
        <v>25.52</v>
      </c>
      <c r="D174">
        <v>361.51499999999999</v>
      </c>
      <c r="E174">
        <v>28.24</v>
      </c>
      <c r="F174">
        <v>5399</v>
      </c>
      <c r="G174">
        <v>19.100000000000001</v>
      </c>
      <c r="I174" s="103">
        <f t="shared" si="14"/>
        <v>125.0651175000562</v>
      </c>
      <c r="J174" s="104">
        <f t="shared" si="17"/>
        <v>26.138609557511746</v>
      </c>
      <c r="K174" s="76">
        <f t="shared" si="15"/>
        <v>261.44326446066913</v>
      </c>
      <c r="L174" s="76">
        <f t="shared" si="18"/>
        <v>196.09911677042732</v>
      </c>
      <c r="M174" s="103">
        <f t="shared" si="16"/>
        <v>9.7747201080173785</v>
      </c>
      <c r="N174" s="103">
        <f t="shared" si="19"/>
        <v>305.46000337554307</v>
      </c>
    </row>
    <row r="175" spans="1:14">
      <c r="A175" s="102">
        <v>40387</v>
      </c>
      <c r="B175" t="s">
        <v>247</v>
      </c>
      <c r="C175">
        <v>25.687000000000001</v>
      </c>
      <c r="D175">
        <v>358.61700000000002</v>
      </c>
      <c r="E175">
        <v>28.33</v>
      </c>
      <c r="F175">
        <v>5395</v>
      </c>
      <c r="G175">
        <v>19.100000000000001</v>
      </c>
      <c r="I175" s="103">
        <f t="shared" ref="I175:I220" si="20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SQRT((POWER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WER(($H$13+($B$15*(G175-$E$8))),2))*((TAN(E175*PI()/180))/(TAN(($B$7+($B$14*(G175-$E$7)))*PI()/180))-1))))/(2*((TAN(E175*PI()/180))/(TAN(($B$7+($B$14*(G175-$E$7)))*PI()/180))*1/$B$16*POWER(($H$13+($B$15*(G175-$E$8))),2)))</f>
        <v>124.06265995749692</v>
      </c>
      <c r="J175" s="104">
        <f t="shared" si="17"/>
        <v>25.929095931116855</v>
      </c>
      <c r="K175" s="76">
        <f t="shared" ref="K175:K220" si="21">($B$9-EXP(52.57-6690.9/(273.15+G175)-4.681*LN(273.15+G175)))*I175/100*0.2095</f>
        <v>259.34766996038968</v>
      </c>
      <c r="L175" s="76">
        <f t="shared" si="18"/>
        <v>194.52728728971186</v>
      </c>
      <c r="M175" s="103">
        <f t="shared" ref="M175:M220" si="22">(($B$9-EXP(52.57-6690.9/(273.15+G175)-4.681*LN(273.15+G175)))/1013)*I175/100*0.2095*((49-1.335*G175+0.02759*POWER(G175,2)-0.0003235*POWER(G175,3)+0.000001614*POWER(G175,4))
-($J$16*(5.516*10^-1-1.759*10^-2*G175+2.253*10^-4*POWER(G175,2)-2.654*10^-7*POWER(G175,3)+5.363*10^-8*POWER(G175,4))))*32/22.414</f>
        <v>9.696370988018483</v>
      </c>
      <c r="N175" s="103">
        <f t="shared" si="19"/>
        <v>303.0115933755776</v>
      </c>
    </row>
    <row r="176" spans="1:14">
      <c r="A176" s="102">
        <v>40387</v>
      </c>
      <c r="B176" t="s">
        <v>248</v>
      </c>
      <c r="C176">
        <v>25.853999999999999</v>
      </c>
      <c r="D176">
        <v>361.51499999999999</v>
      </c>
      <c r="E176">
        <v>28.24</v>
      </c>
      <c r="F176">
        <v>5381</v>
      </c>
      <c r="G176">
        <v>19.100000000000001</v>
      </c>
      <c r="I176" s="103">
        <f t="shared" si="20"/>
        <v>125.0651175000562</v>
      </c>
      <c r="J176" s="104">
        <f t="shared" si="17"/>
        <v>26.138609557511746</v>
      </c>
      <c r="K176" s="76">
        <f t="shared" si="21"/>
        <v>261.44326446066913</v>
      </c>
      <c r="L176" s="76">
        <f t="shared" si="18"/>
        <v>196.09911677042732</v>
      </c>
      <c r="M176" s="103">
        <f t="shared" si="22"/>
        <v>9.7747201080173785</v>
      </c>
      <c r="N176" s="103">
        <f t="shared" si="19"/>
        <v>305.46000337554307</v>
      </c>
    </row>
    <row r="177" spans="1:14">
      <c r="A177" s="102">
        <v>40387</v>
      </c>
      <c r="B177" t="s">
        <v>249</v>
      </c>
      <c r="C177">
        <v>26.021000000000001</v>
      </c>
      <c r="D177">
        <v>363.137</v>
      </c>
      <c r="E177">
        <v>28.19</v>
      </c>
      <c r="F177">
        <v>5399</v>
      </c>
      <c r="G177">
        <v>19.100000000000001</v>
      </c>
      <c r="I177" s="103">
        <f t="shared" si="20"/>
        <v>125.62617068371607</v>
      </c>
      <c r="J177" s="104">
        <f t="shared" si="17"/>
        <v>26.255869672896655</v>
      </c>
      <c r="K177" s="76">
        <f t="shared" si="21"/>
        <v>262.61612207919745</v>
      </c>
      <c r="L177" s="76">
        <f t="shared" si="18"/>
        <v>196.9788347603527</v>
      </c>
      <c r="M177" s="103">
        <f t="shared" si="22"/>
        <v>9.8185703673511604</v>
      </c>
      <c r="N177" s="103">
        <f t="shared" si="19"/>
        <v>306.83032397972374</v>
      </c>
    </row>
    <row r="178" spans="1:14">
      <c r="A178" s="102">
        <v>40387</v>
      </c>
      <c r="B178" t="s">
        <v>250</v>
      </c>
      <c r="C178">
        <v>26.187999999999999</v>
      </c>
      <c r="D178">
        <v>366.15600000000001</v>
      </c>
      <c r="E178">
        <v>28.14</v>
      </c>
      <c r="F178">
        <v>5386</v>
      </c>
      <c r="G178">
        <v>19</v>
      </c>
      <c r="I178" s="103">
        <f t="shared" si="20"/>
        <v>126.41676775061309</v>
      </c>
      <c r="J178" s="104">
        <f t="shared" si="17"/>
        <v>26.421104459878133</v>
      </c>
      <c r="K178" s="76">
        <f t="shared" si="21"/>
        <v>264.30532151719183</v>
      </c>
      <c r="L178" s="76">
        <f t="shared" si="18"/>
        <v>198.24584203446679</v>
      </c>
      <c r="M178" s="103">
        <f t="shared" si="22"/>
        <v>9.8989551292634435</v>
      </c>
      <c r="N178" s="103">
        <f t="shared" si="19"/>
        <v>309.34234778948263</v>
      </c>
    </row>
    <row r="179" spans="1:14">
      <c r="A179" s="102">
        <v>40387</v>
      </c>
      <c r="B179" t="s">
        <v>251</v>
      </c>
      <c r="C179">
        <v>26.355</v>
      </c>
      <c r="D179">
        <v>365.173</v>
      </c>
      <c r="E179">
        <v>28.17</v>
      </c>
      <c r="F179">
        <v>5380</v>
      </c>
      <c r="G179">
        <v>19</v>
      </c>
      <c r="I179" s="103">
        <f t="shared" si="20"/>
        <v>126.07740067146403</v>
      </c>
      <c r="J179" s="104">
        <f t="shared" si="17"/>
        <v>26.350176740335982</v>
      </c>
      <c r="K179" s="76">
        <f t="shared" si="21"/>
        <v>263.59579123443865</v>
      </c>
      <c r="L179" s="76">
        <f t="shared" si="18"/>
        <v>197.71364908600128</v>
      </c>
      <c r="M179" s="103">
        <f t="shared" si="22"/>
        <v>9.8723812850763117</v>
      </c>
      <c r="N179" s="103">
        <f t="shared" si="19"/>
        <v>308.51191515863474</v>
      </c>
    </row>
    <row r="180" spans="1:14">
      <c r="A180" s="102">
        <v>40387</v>
      </c>
      <c r="B180" t="s">
        <v>252</v>
      </c>
      <c r="C180">
        <v>26.521000000000001</v>
      </c>
      <c r="D180">
        <v>365.173</v>
      </c>
      <c r="E180">
        <v>28.17</v>
      </c>
      <c r="F180">
        <v>5374</v>
      </c>
      <c r="G180">
        <v>19</v>
      </c>
      <c r="I180" s="103">
        <f t="shared" si="20"/>
        <v>126.07740067146403</v>
      </c>
      <c r="J180" s="104">
        <f t="shared" si="17"/>
        <v>26.350176740335982</v>
      </c>
      <c r="K180" s="76">
        <f t="shared" si="21"/>
        <v>263.59579123443865</v>
      </c>
      <c r="L180" s="76">
        <f t="shared" si="18"/>
        <v>197.71364908600128</v>
      </c>
      <c r="M180" s="103">
        <f t="shared" si="22"/>
        <v>9.8723812850763117</v>
      </c>
      <c r="N180" s="103">
        <f t="shared" si="19"/>
        <v>308.51191515863474</v>
      </c>
    </row>
    <row r="181" spans="1:14">
      <c r="A181" s="102">
        <v>40387</v>
      </c>
      <c r="B181" t="s">
        <v>253</v>
      </c>
      <c r="C181">
        <v>26.687999999999999</v>
      </c>
      <c r="D181">
        <v>366.48399999999998</v>
      </c>
      <c r="E181">
        <v>28.13</v>
      </c>
      <c r="F181">
        <v>5373</v>
      </c>
      <c r="G181">
        <v>19</v>
      </c>
      <c r="I181" s="103">
        <f t="shared" si="20"/>
        <v>126.53013010207053</v>
      </c>
      <c r="J181" s="104">
        <f t="shared" si="17"/>
        <v>26.444797191332739</v>
      </c>
      <c r="K181" s="76">
        <f t="shared" si="21"/>
        <v>264.54233337315873</v>
      </c>
      <c r="L181" s="76">
        <f t="shared" si="18"/>
        <v>198.42361603723219</v>
      </c>
      <c r="M181" s="103">
        <f t="shared" si="22"/>
        <v>9.9078318696705292</v>
      </c>
      <c r="N181" s="103">
        <f t="shared" si="19"/>
        <v>309.61974592720406</v>
      </c>
    </row>
    <row r="182" spans="1:14">
      <c r="A182" s="102">
        <v>40387</v>
      </c>
      <c r="B182" t="s">
        <v>254</v>
      </c>
      <c r="C182">
        <v>26.855</v>
      </c>
      <c r="D182">
        <v>363.541</v>
      </c>
      <c r="E182">
        <v>28.22</v>
      </c>
      <c r="F182">
        <v>5366</v>
      </c>
      <c r="G182">
        <v>19</v>
      </c>
      <c r="I182" s="103">
        <f t="shared" si="20"/>
        <v>125.51417901583629</v>
      </c>
      <c r="J182" s="104">
        <f t="shared" si="17"/>
        <v>26.23246341430978</v>
      </c>
      <c r="K182" s="76">
        <f t="shared" si="21"/>
        <v>262.41823794443673</v>
      </c>
      <c r="L182" s="76">
        <f t="shared" si="18"/>
        <v>196.83040904309621</v>
      </c>
      <c r="M182" s="103">
        <f t="shared" si="22"/>
        <v>9.8282787028311525</v>
      </c>
      <c r="N182" s="103">
        <f t="shared" si="19"/>
        <v>307.13370946347351</v>
      </c>
    </row>
    <row r="183" spans="1:14">
      <c r="A183" s="102">
        <v>40387</v>
      </c>
      <c r="B183" t="s">
        <v>255</v>
      </c>
      <c r="C183">
        <v>27.021999999999998</v>
      </c>
      <c r="D183">
        <v>366.81299999999999</v>
      </c>
      <c r="E183">
        <v>28.12</v>
      </c>
      <c r="F183">
        <v>5366</v>
      </c>
      <c r="G183">
        <v>19</v>
      </c>
      <c r="I183" s="103">
        <f t="shared" si="20"/>
        <v>126.64361272194915</v>
      </c>
      <c r="J183" s="104">
        <f t="shared" si="17"/>
        <v>26.46851505888737</v>
      </c>
      <c r="K183" s="76">
        <f t="shared" si="21"/>
        <v>264.77959667981753</v>
      </c>
      <c r="L183" s="76">
        <f t="shared" si="18"/>
        <v>198.60157864404789</v>
      </c>
      <c r="M183" s="103">
        <f t="shared" si="22"/>
        <v>9.9167180275918092</v>
      </c>
      <c r="N183" s="103">
        <f t="shared" si="19"/>
        <v>309.89743836224403</v>
      </c>
    </row>
    <row r="184" spans="1:14">
      <c r="A184" s="102">
        <v>40387</v>
      </c>
      <c r="B184" t="s">
        <v>256</v>
      </c>
      <c r="C184">
        <v>27.189</v>
      </c>
      <c r="D184">
        <v>366.15600000000001</v>
      </c>
      <c r="E184">
        <v>28.14</v>
      </c>
      <c r="F184">
        <v>5362</v>
      </c>
      <c r="G184">
        <v>19</v>
      </c>
      <c r="I184" s="103">
        <f t="shared" si="20"/>
        <v>126.41676775061309</v>
      </c>
      <c r="J184" s="104">
        <f t="shared" si="17"/>
        <v>26.421104459878133</v>
      </c>
      <c r="K184" s="76">
        <f t="shared" si="21"/>
        <v>264.30532151719183</v>
      </c>
      <c r="L184" s="76">
        <f t="shared" si="18"/>
        <v>198.24584203446679</v>
      </c>
      <c r="M184" s="103">
        <f t="shared" si="22"/>
        <v>9.8989551292634435</v>
      </c>
      <c r="N184" s="103">
        <f t="shared" si="19"/>
        <v>309.34234778948263</v>
      </c>
    </row>
    <row r="185" spans="1:14">
      <c r="A185" s="102">
        <v>40387</v>
      </c>
      <c r="B185" t="s">
        <v>257</v>
      </c>
      <c r="C185">
        <v>27.356000000000002</v>
      </c>
      <c r="D185">
        <v>369.12299999999999</v>
      </c>
      <c r="E185">
        <v>28.05</v>
      </c>
      <c r="F185">
        <v>5361</v>
      </c>
      <c r="G185">
        <v>19</v>
      </c>
      <c r="I185" s="103">
        <f t="shared" si="20"/>
        <v>127.44137237657786</v>
      </c>
      <c r="J185" s="104">
        <f t="shared" si="17"/>
        <v>26.635246826704769</v>
      </c>
      <c r="K185" s="76">
        <f t="shared" si="21"/>
        <v>266.44750929743833</v>
      </c>
      <c r="L185" s="76">
        <f t="shared" si="18"/>
        <v>199.85261944573162</v>
      </c>
      <c r="M185" s="103">
        <f t="shared" si="22"/>
        <v>9.979185904010583</v>
      </c>
      <c r="N185" s="103">
        <f t="shared" si="19"/>
        <v>311.84955950033071</v>
      </c>
    </row>
    <row r="186" spans="1:14">
      <c r="A186" s="102">
        <v>40387</v>
      </c>
      <c r="B186" t="s">
        <v>258</v>
      </c>
      <c r="C186">
        <v>27.523</v>
      </c>
      <c r="D186">
        <v>367.142</v>
      </c>
      <c r="E186">
        <v>28.11</v>
      </c>
      <c r="F186">
        <v>5356</v>
      </c>
      <c r="G186">
        <v>19</v>
      </c>
      <c r="I186" s="103">
        <f t="shared" si="20"/>
        <v>126.75721577415462</v>
      </c>
      <c r="J186" s="104">
        <f t="shared" si="17"/>
        <v>26.492258096798313</v>
      </c>
      <c r="K186" s="76">
        <f t="shared" si="21"/>
        <v>265.01711177985339</v>
      </c>
      <c r="L186" s="76">
        <f t="shared" si="18"/>
        <v>198.77973011194956</v>
      </c>
      <c r="M186" s="103">
        <f t="shared" si="22"/>
        <v>9.9256136158617743</v>
      </c>
      <c r="N186" s="103">
        <f t="shared" si="19"/>
        <v>310.17542549568043</v>
      </c>
    </row>
    <row r="187" spans="1:14">
      <c r="A187" s="102">
        <v>40387</v>
      </c>
      <c r="B187" t="s">
        <v>259</v>
      </c>
      <c r="C187">
        <v>27.69</v>
      </c>
      <c r="D187">
        <v>366.48399999999998</v>
      </c>
      <c r="E187">
        <v>28.13</v>
      </c>
      <c r="F187">
        <v>5340</v>
      </c>
      <c r="G187">
        <v>19</v>
      </c>
      <c r="I187" s="103">
        <f t="shared" si="20"/>
        <v>126.53013010207053</v>
      </c>
      <c r="J187" s="104">
        <f t="shared" si="17"/>
        <v>26.444797191332739</v>
      </c>
      <c r="K187" s="76">
        <f t="shared" si="21"/>
        <v>264.54233337315873</v>
      </c>
      <c r="L187" s="76">
        <f t="shared" si="18"/>
        <v>198.42361603723219</v>
      </c>
      <c r="M187" s="103">
        <f t="shared" si="22"/>
        <v>9.9078318696705292</v>
      </c>
      <c r="N187" s="103">
        <f t="shared" si="19"/>
        <v>309.61974592720406</v>
      </c>
    </row>
    <row r="188" spans="1:14">
      <c r="A188" s="102">
        <v>40387</v>
      </c>
      <c r="B188" t="s">
        <v>260</v>
      </c>
      <c r="C188">
        <v>27.856999999999999</v>
      </c>
      <c r="D188">
        <v>369.45499999999998</v>
      </c>
      <c r="E188">
        <v>28.04</v>
      </c>
      <c r="F188">
        <v>5336</v>
      </c>
      <c r="G188">
        <v>19</v>
      </c>
      <c r="I188" s="103">
        <f t="shared" si="20"/>
        <v>127.55582306552266</v>
      </c>
      <c r="J188" s="104">
        <f t="shared" si="17"/>
        <v>26.659167020694234</v>
      </c>
      <c r="K188" s="76">
        <f t="shared" si="21"/>
        <v>266.68679659039532</v>
      </c>
      <c r="L188" s="76">
        <f t="shared" si="18"/>
        <v>200.03210017131104</v>
      </c>
      <c r="M188" s="103">
        <f t="shared" si="22"/>
        <v>9.9881478657387373</v>
      </c>
      <c r="N188" s="103">
        <f t="shared" si="19"/>
        <v>312.12962080433556</v>
      </c>
    </row>
    <row r="189" spans="1:14">
      <c r="A189" s="102">
        <v>40387</v>
      </c>
      <c r="B189" t="s">
        <v>261</v>
      </c>
      <c r="C189">
        <v>28.024000000000001</v>
      </c>
      <c r="D189">
        <v>371.78500000000003</v>
      </c>
      <c r="E189">
        <v>27.97</v>
      </c>
      <c r="F189">
        <v>5342</v>
      </c>
      <c r="G189">
        <v>19</v>
      </c>
      <c r="I189" s="103">
        <f t="shared" si="20"/>
        <v>128.36039628526927</v>
      </c>
      <c r="J189" s="104">
        <f t="shared" si="17"/>
        <v>26.827322823621277</v>
      </c>
      <c r="K189" s="76">
        <f t="shared" si="21"/>
        <v>268.36895464041572</v>
      </c>
      <c r="L189" s="76">
        <f t="shared" si="18"/>
        <v>201.293825955518</v>
      </c>
      <c r="M189" s="103">
        <f t="shared" si="22"/>
        <v>10.051149272452367</v>
      </c>
      <c r="N189" s="103">
        <f t="shared" si="19"/>
        <v>314.09841476413646</v>
      </c>
    </row>
    <row r="190" spans="1:14">
      <c r="A190" s="102">
        <v>40387</v>
      </c>
      <c r="B190" t="s">
        <v>262</v>
      </c>
      <c r="C190">
        <v>28.190999999999999</v>
      </c>
      <c r="D190">
        <v>369.78699999999998</v>
      </c>
      <c r="E190">
        <v>28.03</v>
      </c>
      <c r="F190">
        <v>5339</v>
      </c>
      <c r="G190">
        <v>19</v>
      </c>
      <c r="I190" s="103">
        <f t="shared" si="20"/>
        <v>127.67039550709265</v>
      </c>
      <c r="J190" s="104">
        <f t="shared" si="17"/>
        <v>26.68311266098236</v>
      </c>
      <c r="K190" s="76">
        <f t="shared" si="21"/>
        <v>266.92633843713759</v>
      </c>
      <c r="L190" s="76">
        <f t="shared" si="18"/>
        <v>200.21177182845861</v>
      </c>
      <c r="M190" s="103">
        <f t="shared" si="22"/>
        <v>9.9971193612003919</v>
      </c>
      <c r="N190" s="103">
        <f t="shared" si="19"/>
        <v>312.40998003751224</v>
      </c>
    </row>
    <row r="191" spans="1:14">
      <c r="A191" s="102">
        <v>40387</v>
      </c>
      <c r="B191" t="s">
        <v>263</v>
      </c>
      <c r="C191">
        <v>28.356999999999999</v>
      </c>
      <c r="D191">
        <v>374.47</v>
      </c>
      <c r="E191">
        <v>27.89</v>
      </c>
      <c r="F191">
        <v>5333</v>
      </c>
      <c r="G191">
        <v>19</v>
      </c>
      <c r="I191" s="103">
        <f t="shared" si="20"/>
        <v>129.28728723729316</v>
      </c>
      <c r="J191" s="104">
        <f t="shared" si="17"/>
        <v>27.021043032594267</v>
      </c>
      <c r="K191" s="76">
        <f t="shared" si="21"/>
        <v>270.30684797090601</v>
      </c>
      <c r="L191" s="76">
        <f t="shared" si="18"/>
        <v>202.7473695045874</v>
      </c>
      <c r="M191" s="103">
        <f t="shared" si="22"/>
        <v>10.123728662885011</v>
      </c>
      <c r="N191" s="103">
        <f t="shared" si="19"/>
        <v>316.36652071515658</v>
      </c>
    </row>
    <row r="192" spans="1:14">
      <c r="A192" s="102">
        <v>40387</v>
      </c>
      <c r="B192" t="s">
        <v>264</v>
      </c>
      <c r="C192">
        <v>28.524999999999999</v>
      </c>
      <c r="D192">
        <v>370.709</v>
      </c>
      <c r="E192">
        <v>27.96</v>
      </c>
      <c r="F192">
        <v>5328</v>
      </c>
      <c r="G192">
        <v>19.100000000000001</v>
      </c>
      <c r="I192" s="103">
        <f t="shared" si="20"/>
        <v>128.24567723862387</v>
      </c>
      <c r="J192" s="104">
        <f t="shared" si="17"/>
        <v>26.803346542872386</v>
      </c>
      <c r="K192" s="76">
        <f t="shared" si="21"/>
        <v>268.09208818933934</v>
      </c>
      <c r="L192" s="76">
        <f t="shared" si="18"/>
        <v>201.08615846547406</v>
      </c>
      <c r="M192" s="103">
        <f t="shared" si="22"/>
        <v>10.023303260960194</v>
      </c>
      <c r="N192" s="103">
        <f t="shared" si="19"/>
        <v>313.22822690500607</v>
      </c>
    </row>
    <row r="193" spans="1:14">
      <c r="A193" s="102">
        <v>40387</v>
      </c>
      <c r="B193" t="s">
        <v>265</v>
      </c>
      <c r="C193">
        <v>28.690999999999999</v>
      </c>
      <c r="D193">
        <v>368.38499999999999</v>
      </c>
      <c r="E193">
        <v>28.03</v>
      </c>
      <c r="F193">
        <v>5321</v>
      </c>
      <c r="G193">
        <v>19.100000000000001</v>
      </c>
      <c r="I193" s="103">
        <f t="shared" si="20"/>
        <v>127.44164795316352</v>
      </c>
      <c r="J193" s="104">
        <f t="shared" si="17"/>
        <v>26.635304422211174</v>
      </c>
      <c r="K193" s="76">
        <f t="shared" si="21"/>
        <v>266.41129945052387</v>
      </c>
      <c r="L193" s="76">
        <f t="shared" si="18"/>
        <v>199.82545975197181</v>
      </c>
      <c r="M193" s="103">
        <f t="shared" si="22"/>
        <v>9.960462707326041</v>
      </c>
      <c r="N193" s="103">
        <f t="shared" si="19"/>
        <v>311.2644596039388</v>
      </c>
    </row>
    <row r="194" spans="1:14">
      <c r="A194" s="102">
        <v>40387</v>
      </c>
      <c r="B194" t="s">
        <v>266</v>
      </c>
      <c r="C194">
        <v>28.858000000000001</v>
      </c>
      <c r="D194">
        <v>373.05</v>
      </c>
      <c r="E194">
        <v>27.89</v>
      </c>
      <c r="F194">
        <v>5313</v>
      </c>
      <c r="G194">
        <v>19.100000000000001</v>
      </c>
      <c r="I194" s="103">
        <f t="shared" si="20"/>
        <v>129.05572768416147</v>
      </c>
      <c r="J194" s="104">
        <f t="shared" si="17"/>
        <v>26.972647085989749</v>
      </c>
      <c r="K194" s="76">
        <f t="shared" si="21"/>
        <v>269.78546390506659</v>
      </c>
      <c r="L194" s="76">
        <f t="shared" si="18"/>
        <v>202.35629821414813</v>
      </c>
      <c r="M194" s="103">
        <f t="shared" si="22"/>
        <v>10.086614410677873</v>
      </c>
      <c r="N194" s="103">
        <f t="shared" si="19"/>
        <v>315.20670033368356</v>
      </c>
    </row>
    <row r="195" spans="1:14">
      <c r="A195" s="102">
        <v>40387</v>
      </c>
      <c r="B195" t="s">
        <v>267</v>
      </c>
      <c r="C195">
        <v>29.024999999999999</v>
      </c>
      <c r="D195">
        <v>370.37599999999998</v>
      </c>
      <c r="E195">
        <v>27.97</v>
      </c>
      <c r="F195">
        <v>5314</v>
      </c>
      <c r="G195">
        <v>19.100000000000001</v>
      </c>
      <c r="I195" s="103">
        <f t="shared" si="20"/>
        <v>128.13044861182627</v>
      </c>
      <c r="J195" s="104">
        <f t="shared" si="17"/>
        <v>26.779263759871686</v>
      </c>
      <c r="K195" s="76">
        <f t="shared" si="21"/>
        <v>267.85120768683413</v>
      </c>
      <c r="L195" s="76">
        <f t="shared" si="18"/>
        <v>200.90548273115775</v>
      </c>
      <c r="M195" s="103">
        <f t="shared" si="22"/>
        <v>10.014297331905858</v>
      </c>
      <c r="N195" s="103">
        <f t="shared" si="19"/>
        <v>312.94679162205807</v>
      </c>
    </row>
    <row r="196" spans="1:14">
      <c r="A196" s="102">
        <v>40387</v>
      </c>
      <c r="B196" t="s">
        <v>268</v>
      </c>
      <c r="C196">
        <v>29.192</v>
      </c>
      <c r="D196">
        <v>372.38</v>
      </c>
      <c r="E196">
        <v>27.91</v>
      </c>
      <c r="F196">
        <v>5304</v>
      </c>
      <c r="G196">
        <v>19.100000000000001</v>
      </c>
      <c r="I196" s="103">
        <f t="shared" si="20"/>
        <v>128.82366693254417</v>
      </c>
      <c r="J196" s="104">
        <f t="shared" si="17"/>
        <v>26.924146388901733</v>
      </c>
      <c r="K196" s="76">
        <f t="shared" si="21"/>
        <v>269.30035085621029</v>
      </c>
      <c r="L196" s="76">
        <f t="shared" si="18"/>
        <v>201.99243249892012</v>
      </c>
      <c r="M196" s="103">
        <f t="shared" si="22"/>
        <v>10.068477227900953</v>
      </c>
      <c r="N196" s="103">
        <f t="shared" si="19"/>
        <v>314.63991337190475</v>
      </c>
    </row>
    <row r="197" spans="1:14">
      <c r="A197" s="102">
        <v>40387</v>
      </c>
      <c r="B197" t="s">
        <v>269</v>
      </c>
      <c r="C197">
        <v>29.359000000000002</v>
      </c>
      <c r="D197">
        <v>372.71499999999997</v>
      </c>
      <c r="E197">
        <v>27.9</v>
      </c>
      <c r="F197">
        <v>5305</v>
      </c>
      <c r="G197">
        <v>19.100000000000001</v>
      </c>
      <c r="I197" s="103">
        <f t="shared" si="20"/>
        <v>128.93963536264314</v>
      </c>
      <c r="J197" s="104">
        <f t="shared" si="17"/>
        <v>26.948383790792413</v>
      </c>
      <c r="K197" s="76">
        <f t="shared" si="21"/>
        <v>269.54277788578906</v>
      </c>
      <c r="L197" s="76">
        <f t="shared" si="18"/>
        <v>202.17426822714108</v>
      </c>
      <c r="M197" s="103">
        <f t="shared" si="22"/>
        <v>10.077540977795749</v>
      </c>
      <c r="N197" s="103">
        <f t="shared" si="19"/>
        <v>314.92315555611714</v>
      </c>
    </row>
    <row r="198" spans="1:14">
      <c r="A198" s="102">
        <v>40387</v>
      </c>
      <c r="B198" t="s">
        <v>270</v>
      </c>
      <c r="C198">
        <v>29.526</v>
      </c>
      <c r="D198">
        <v>372.38</v>
      </c>
      <c r="E198">
        <v>27.91</v>
      </c>
      <c r="F198">
        <v>5287</v>
      </c>
      <c r="G198">
        <v>19.100000000000001</v>
      </c>
      <c r="I198" s="103">
        <f t="shared" si="20"/>
        <v>128.82366693254417</v>
      </c>
      <c r="J198" s="104">
        <f t="shared" si="17"/>
        <v>26.924146388901733</v>
      </c>
      <c r="K198" s="76">
        <f t="shared" si="21"/>
        <v>269.30035085621029</v>
      </c>
      <c r="L198" s="76">
        <f t="shared" si="18"/>
        <v>201.99243249892012</v>
      </c>
      <c r="M198" s="103">
        <f t="shared" si="22"/>
        <v>10.068477227900953</v>
      </c>
      <c r="N198" s="103">
        <f t="shared" si="19"/>
        <v>314.63991337190475</v>
      </c>
    </row>
    <row r="199" spans="1:14">
      <c r="A199" s="102">
        <v>40387</v>
      </c>
      <c r="B199" t="s">
        <v>271</v>
      </c>
      <c r="C199">
        <v>29.693000000000001</v>
      </c>
      <c r="D199">
        <v>374.39600000000002</v>
      </c>
      <c r="E199">
        <v>27.85</v>
      </c>
      <c r="F199">
        <v>5298</v>
      </c>
      <c r="G199">
        <v>19.100000000000001</v>
      </c>
      <c r="I199" s="103">
        <f t="shared" si="20"/>
        <v>129.52133927851835</v>
      </c>
      <c r="J199" s="104">
        <f t="shared" si="17"/>
        <v>27.069959909210333</v>
      </c>
      <c r="K199" s="76">
        <f t="shared" si="21"/>
        <v>270.75880497436475</v>
      </c>
      <c r="L199" s="76">
        <f t="shared" si="18"/>
        <v>203.08636607188967</v>
      </c>
      <c r="M199" s="103">
        <f t="shared" si="22"/>
        <v>10.123005237351698</v>
      </c>
      <c r="N199" s="103">
        <f t="shared" si="19"/>
        <v>316.3439136672406</v>
      </c>
    </row>
    <row r="200" spans="1:14">
      <c r="A200" s="102">
        <v>40387</v>
      </c>
      <c r="B200" t="s">
        <v>272</v>
      </c>
      <c r="C200">
        <v>29.86</v>
      </c>
      <c r="D200">
        <v>374.05900000000003</v>
      </c>
      <c r="E200">
        <v>27.86</v>
      </c>
      <c r="F200">
        <v>5285</v>
      </c>
      <c r="G200">
        <v>19.100000000000001</v>
      </c>
      <c r="I200" s="103">
        <f t="shared" si="20"/>
        <v>129.40474969362745</v>
      </c>
      <c r="J200" s="104">
        <f t="shared" si="17"/>
        <v>27.045592685968135</v>
      </c>
      <c r="K200" s="76">
        <f t="shared" si="21"/>
        <v>270.51507944733294</v>
      </c>
      <c r="L200" s="76">
        <f t="shared" si="18"/>
        <v>202.90355638779266</v>
      </c>
      <c r="M200" s="103">
        <f t="shared" si="22"/>
        <v>10.113892939833423</v>
      </c>
      <c r="N200" s="103">
        <f t="shared" si="19"/>
        <v>316.0591543697945</v>
      </c>
    </row>
    <row r="201" spans="1:14">
      <c r="A201" s="102">
        <v>40387</v>
      </c>
      <c r="B201" t="s">
        <v>273</v>
      </c>
      <c r="C201">
        <v>30.027000000000001</v>
      </c>
      <c r="D201">
        <v>377.10500000000002</v>
      </c>
      <c r="E201">
        <v>27.77</v>
      </c>
      <c r="F201">
        <v>5286</v>
      </c>
      <c r="G201">
        <v>19.100000000000001</v>
      </c>
      <c r="I201" s="103">
        <f t="shared" si="20"/>
        <v>130.45856103537295</v>
      </c>
      <c r="J201" s="104">
        <f t="shared" si="17"/>
        <v>27.265839256392947</v>
      </c>
      <c r="K201" s="76">
        <f t="shared" si="21"/>
        <v>272.71802686239852</v>
      </c>
      <c r="L201" s="76">
        <f t="shared" si="18"/>
        <v>204.55590739892779</v>
      </c>
      <c r="M201" s="103">
        <f t="shared" si="22"/>
        <v>10.196255721063867</v>
      </c>
      <c r="N201" s="103">
        <f t="shared" si="19"/>
        <v>318.63299128324587</v>
      </c>
    </row>
    <row r="202" spans="1:14">
      <c r="A202" s="102">
        <v>40387</v>
      </c>
      <c r="B202" t="s">
        <v>274</v>
      </c>
      <c r="C202">
        <v>30.193999999999999</v>
      </c>
      <c r="D202">
        <v>377.10500000000002</v>
      </c>
      <c r="E202">
        <v>27.77</v>
      </c>
      <c r="F202">
        <v>5296</v>
      </c>
      <c r="G202">
        <v>19.100000000000001</v>
      </c>
      <c r="I202" s="103">
        <f t="shared" si="20"/>
        <v>130.45856103537295</v>
      </c>
      <c r="J202" s="104">
        <f t="shared" si="17"/>
        <v>27.265839256392947</v>
      </c>
      <c r="K202" s="76">
        <f t="shared" si="21"/>
        <v>272.71802686239852</v>
      </c>
      <c r="L202" s="76">
        <f t="shared" si="18"/>
        <v>204.55590739892779</v>
      </c>
      <c r="M202" s="103">
        <f t="shared" si="22"/>
        <v>10.196255721063867</v>
      </c>
      <c r="N202" s="103">
        <f t="shared" si="19"/>
        <v>318.63299128324587</v>
      </c>
    </row>
    <row r="203" spans="1:14">
      <c r="A203" s="102">
        <v>40387</v>
      </c>
      <c r="B203" t="s">
        <v>275</v>
      </c>
      <c r="C203">
        <v>30.36</v>
      </c>
      <c r="D203">
        <v>372.04500000000002</v>
      </c>
      <c r="E203">
        <v>27.92</v>
      </c>
      <c r="F203">
        <v>5285</v>
      </c>
      <c r="G203">
        <v>19.100000000000001</v>
      </c>
      <c r="I203" s="103">
        <f t="shared" si="20"/>
        <v>128.70782222461412</v>
      </c>
      <c r="J203" s="104">
        <f t="shared" si="17"/>
        <v>26.899934844944351</v>
      </c>
      <c r="K203" s="76">
        <f t="shared" si="21"/>
        <v>269.0581824625196</v>
      </c>
      <c r="L203" s="76">
        <f t="shared" si="18"/>
        <v>201.81079076410464</v>
      </c>
      <c r="M203" s="103">
        <f t="shared" si="22"/>
        <v>10.059423147765374</v>
      </c>
      <c r="N203" s="103">
        <f t="shared" si="19"/>
        <v>314.35697336766793</v>
      </c>
    </row>
    <row r="204" spans="1:14">
      <c r="A204" s="102">
        <v>40387</v>
      </c>
      <c r="B204" t="s">
        <v>276</v>
      </c>
      <c r="C204">
        <v>30.527000000000001</v>
      </c>
      <c r="D204">
        <v>376.42599999999999</v>
      </c>
      <c r="E204">
        <v>27.79</v>
      </c>
      <c r="F204">
        <v>5273</v>
      </c>
      <c r="G204">
        <v>19.100000000000001</v>
      </c>
      <c r="I204" s="103">
        <f t="shared" si="20"/>
        <v>130.22350234840087</v>
      </c>
      <c r="J204" s="104">
        <f t="shared" si="17"/>
        <v>27.216711990815778</v>
      </c>
      <c r="K204" s="76">
        <f t="shared" si="21"/>
        <v>272.22664675825564</v>
      </c>
      <c r="L204" s="76">
        <f t="shared" si="18"/>
        <v>204.1873409926761</v>
      </c>
      <c r="M204" s="103">
        <f t="shared" si="22"/>
        <v>10.177884228516319</v>
      </c>
      <c r="N204" s="103">
        <f t="shared" si="19"/>
        <v>318.05888214113497</v>
      </c>
    </row>
    <row r="205" spans="1:14">
      <c r="A205" s="102">
        <v>40387</v>
      </c>
      <c r="B205" t="s">
        <v>277</v>
      </c>
      <c r="C205">
        <v>30.693999999999999</v>
      </c>
      <c r="D205">
        <v>374.73399999999998</v>
      </c>
      <c r="E205">
        <v>27.84</v>
      </c>
      <c r="F205">
        <v>5275</v>
      </c>
      <c r="G205">
        <v>19.100000000000001</v>
      </c>
      <c r="I205" s="103">
        <f t="shared" si="20"/>
        <v>129.63805360497796</v>
      </c>
      <c r="J205" s="104">
        <f t="shared" si="17"/>
        <v>27.094353203440392</v>
      </c>
      <c r="K205" s="76">
        <f t="shared" si="21"/>
        <v>271.00279126829605</v>
      </c>
      <c r="L205" s="76">
        <f t="shared" si="18"/>
        <v>203.2693713477866</v>
      </c>
      <c r="M205" s="103">
        <f t="shared" si="22"/>
        <v>10.132127284302465</v>
      </c>
      <c r="N205" s="103">
        <f t="shared" si="19"/>
        <v>316.62897763445204</v>
      </c>
    </row>
    <row r="206" spans="1:14">
      <c r="A206" s="102">
        <v>40387</v>
      </c>
      <c r="B206" t="s">
        <v>278</v>
      </c>
      <c r="C206">
        <v>30.861000000000001</v>
      </c>
      <c r="D206">
        <v>376.42599999999999</v>
      </c>
      <c r="E206">
        <v>27.79</v>
      </c>
      <c r="F206">
        <v>5268</v>
      </c>
      <c r="G206">
        <v>19.100000000000001</v>
      </c>
      <c r="I206" s="103">
        <f t="shared" si="20"/>
        <v>130.22350234840087</v>
      </c>
      <c r="J206" s="104">
        <f t="shared" si="17"/>
        <v>27.216711990815778</v>
      </c>
      <c r="K206" s="76">
        <f t="shared" si="21"/>
        <v>272.22664675825564</v>
      </c>
      <c r="L206" s="76">
        <f t="shared" si="18"/>
        <v>204.1873409926761</v>
      </c>
      <c r="M206" s="103">
        <f t="shared" si="22"/>
        <v>10.177884228516319</v>
      </c>
      <c r="N206" s="103">
        <f t="shared" si="19"/>
        <v>318.05888214113497</v>
      </c>
    </row>
    <row r="207" spans="1:14">
      <c r="A207" s="102">
        <v>40387</v>
      </c>
      <c r="B207" t="s">
        <v>279</v>
      </c>
      <c r="C207">
        <v>31.027999999999999</v>
      </c>
      <c r="D207">
        <v>378.81</v>
      </c>
      <c r="E207">
        <v>27.72</v>
      </c>
      <c r="F207">
        <v>5260</v>
      </c>
      <c r="G207">
        <v>19.100000000000001</v>
      </c>
      <c r="I207" s="103">
        <f t="shared" si="20"/>
        <v>131.04841780334439</v>
      </c>
      <c r="J207" s="104">
        <f t="shared" si="17"/>
        <v>27.389119320898978</v>
      </c>
      <c r="K207" s="76">
        <f t="shared" si="21"/>
        <v>273.95109713862962</v>
      </c>
      <c r="L207" s="76">
        <f t="shared" si="18"/>
        <v>205.48078872101348</v>
      </c>
      <c r="M207" s="103">
        <f t="shared" si="22"/>
        <v>10.242357183453951</v>
      </c>
      <c r="N207" s="103">
        <f t="shared" si="19"/>
        <v>320.07366198293596</v>
      </c>
    </row>
    <row r="208" spans="1:14">
      <c r="A208" s="102">
        <v>40387</v>
      </c>
      <c r="B208" t="s">
        <v>280</v>
      </c>
      <c r="C208">
        <v>31.195</v>
      </c>
      <c r="D208">
        <v>376.16</v>
      </c>
      <c r="E208">
        <v>27.84</v>
      </c>
      <c r="F208">
        <v>5261</v>
      </c>
      <c r="G208">
        <v>19</v>
      </c>
      <c r="I208" s="103">
        <f t="shared" si="20"/>
        <v>129.87062743857288</v>
      </c>
      <c r="J208" s="104">
        <f t="shared" si="17"/>
        <v>27.142961134661732</v>
      </c>
      <c r="K208" s="76">
        <f t="shared" si="21"/>
        <v>271.52646402498272</v>
      </c>
      <c r="L208" s="76">
        <f t="shared" si="18"/>
        <v>203.66215930227773</v>
      </c>
      <c r="M208" s="103">
        <f t="shared" si="22"/>
        <v>10.169406610362318</v>
      </c>
      <c r="N208" s="103">
        <f t="shared" si="19"/>
        <v>317.79395657382241</v>
      </c>
    </row>
    <row r="209" spans="1:14">
      <c r="A209" s="102">
        <v>40387</v>
      </c>
      <c r="B209" t="s">
        <v>281</v>
      </c>
      <c r="C209">
        <v>31.361999999999998</v>
      </c>
      <c r="D209">
        <v>378.19900000000001</v>
      </c>
      <c r="E209">
        <v>27.78</v>
      </c>
      <c r="F209">
        <v>5254</v>
      </c>
      <c r="G209">
        <v>19</v>
      </c>
      <c r="I209" s="103">
        <f t="shared" si="20"/>
        <v>130.57476670672582</v>
      </c>
      <c r="J209" s="104">
        <f t="shared" si="17"/>
        <v>27.290126241705696</v>
      </c>
      <c r="K209" s="76">
        <f t="shared" si="21"/>
        <v>272.99864021627076</v>
      </c>
      <c r="L209" s="76">
        <f t="shared" si="18"/>
        <v>204.76638530495399</v>
      </c>
      <c r="M209" s="103">
        <f t="shared" si="22"/>
        <v>10.224543623784056</v>
      </c>
      <c r="N209" s="103">
        <f t="shared" si="19"/>
        <v>319.51698824325177</v>
      </c>
    </row>
    <row r="210" spans="1:14">
      <c r="A210" s="102">
        <v>40387</v>
      </c>
      <c r="B210" t="s">
        <v>282</v>
      </c>
      <c r="C210">
        <v>31.529</v>
      </c>
      <c r="D210">
        <v>380.93900000000002</v>
      </c>
      <c r="E210">
        <v>27.7</v>
      </c>
      <c r="F210">
        <v>5254</v>
      </c>
      <c r="G210">
        <v>19</v>
      </c>
      <c r="I210" s="103">
        <f t="shared" si="20"/>
        <v>131.5206903630166</v>
      </c>
      <c r="J210" s="104">
        <f t="shared" si="17"/>
        <v>27.487824285870467</v>
      </c>
      <c r="K210" s="76">
        <f t="shared" si="21"/>
        <v>274.97632609256101</v>
      </c>
      <c r="L210" s="76">
        <f t="shared" si="18"/>
        <v>206.24977580036378</v>
      </c>
      <c r="M210" s="103">
        <f t="shared" si="22"/>
        <v>10.298613353582901</v>
      </c>
      <c r="N210" s="103">
        <f t="shared" si="19"/>
        <v>321.83166729946566</v>
      </c>
    </row>
    <row r="211" spans="1:14">
      <c r="A211" s="102">
        <v>40387</v>
      </c>
      <c r="B211" t="s">
        <v>283</v>
      </c>
      <c r="C211">
        <v>31.696000000000002</v>
      </c>
      <c r="D211">
        <v>379.90899999999999</v>
      </c>
      <c r="E211">
        <v>27.73</v>
      </c>
      <c r="F211">
        <v>5246</v>
      </c>
      <c r="G211">
        <v>19</v>
      </c>
      <c r="I211" s="103">
        <f t="shared" si="20"/>
        <v>131.16501717853629</v>
      </c>
      <c r="J211" s="104">
        <f t="shared" si="17"/>
        <v>27.413488590314081</v>
      </c>
      <c r="K211" s="76">
        <f t="shared" si="21"/>
        <v>274.23270388917922</v>
      </c>
      <c r="L211" s="76">
        <f t="shared" si="18"/>
        <v>205.69201173788213</v>
      </c>
      <c r="M211" s="103">
        <f t="shared" si="22"/>
        <v>10.270762673989523</v>
      </c>
      <c r="N211" s="103">
        <f t="shared" si="19"/>
        <v>320.96133356217263</v>
      </c>
    </row>
    <row r="212" spans="1:14">
      <c r="A212" s="102">
        <v>40387</v>
      </c>
      <c r="B212" t="s">
        <v>284</v>
      </c>
      <c r="C212">
        <v>31.863</v>
      </c>
      <c r="D212">
        <v>379.56599999999997</v>
      </c>
      <c r="E212">
        <v>27.74</v>
      </c>
      <c r="F212">
        <v>5245</v>
      </c>
      <c r="G212">
        <v>19</v>
      </c>
      <c r="I212" s="103">
        <f t="shared" si="20"/>
        <v>131.04671373105111</v>
      </c>
      <c r="J212" s="104">
        <f t="shared" si="17"/>
        <v>27.38876316978968</v>
      </c>
      <c r="K212" s="76">
        <f t="shared" si="21"/>
        <v>273.98536145762898</v>
      </c>
      <c r="L212" s="76">
        <f t="shared" si="18"/>
        <v>205.50648914479905</v>
      </c>
      <c r="M212" s="103">
        <f t="shared" si="22"/>
        <v>10.261499025352318</v>
      </c>
      <c r="N212" s="103">
        <f t="shared" si="19"/>
        <v>320.67184454225992</v>
      </c>
    </row>
    <row r="213" spans="1:14">
      <c r="A213" s="102">
        <v>40387</v>
      </c>
      <c r="B213" t="s">
        <v>285</v>
      </c>
      <c r="C213">
        <v>32.03</v>
      </c>
      <c r="D213">
        <v>380.25200000000001</v>
      </c>
      <c r="E213">
        <v>27.72</v>
      </c>
      <c r="F213">
        <v>5241</v>
      </c>
      <c r="G213">
        <v>19</v>
      </c>
      <c r="I213" s="103">
        <f t="shared" si="20"/>
        <v>131.28344765014822</v>
      </c>
      <c r="J213" s="104">
        <f t="shared" ref="J213:J233" si="23">I213*20.9/100</f>
        <v>27.438240558880974</v>
      </c>
      <c r="K213" s="76">
        <f t="shared" si="21"/>
        <v>274.48031189588431</v>
      </c>
      <c r="L213" s="76">
        <f t="shared" ref="L213:L233" si="24">K213/1.33322</f>
        <v>205.87773352926322</v>
      </c>
      <c r="M213" s="103">
        <f t="shared" si="22"/>
        <v>10.280036269140577</v>
      </c>
      <c r="N213" s="103">
        <f t="shared" ref="N213:N233" si="25">M213*31.25</f>
        <v>321.25113341064304</v>
      </c>
    </row>
    <row r="214" spans="1:14">
      <c r="A214" s="102">
        <v>40387</v>
      </c>
      <c r="B214" t="s">
        <v>286</v>
      </c>
      <c r="C214">
        <v>32.197000000000003</v>
      </c>
      <c r="D214">
        <v>385.09300000000002</v>
      </c>
      <c r="E214">
        <v>27.58</v>
      </c>
      <c r="F214">
        <v>5235</v>
      </c>
      <c r="G214">
        <v>19</v>
      </c>
      <c r="I214" s="103">
        <f t="shared" si="20"/>
        <v>132.9549098537322</v>
      </c>
      <c r="J214" s="104">
        <f t="shared" si="23"/>
        <v>27.787576159430028</v>
      </c>
      <c r="K214" s="76">
        <f t="shared" si="21"/>
        <v>277.97491441565131</v>
      </c>
      <c r="L214" s="76">
        <f t="shared" si="24"/>
        <v>208.49890821893709</v>
      </c>
      <c r="M214" s="103">
        <f t="shared" si="22"/>
        <v>10.410918664316018</v>
      </c>
      <c r="N214" s="103">
        <f t="shared" si="25"/>
        <v>325.34120825987554</v>
      </c>
    </row>
    <row r="215" spans="1:14">
      <c r="A215" s="102">
        <v>40387</v>
      </c>
      <c r="B215" t="s">
        <v>287</v>
      </c>
      <c r="C215">
        <v>32.363</v>
      </c>
      <c r="D215">
        <v>383.00900000000001</v>
      </c>
      <c r="E215">
        <v>27.64</v>
      </c>
      <c r="F215">
        <v>5235</v>
      </c>
      <c r="G215">
        <v>19</v>
      </c>
      <c r="I215" s="103">
        <f t="shared" si="20"/>
        <v>132.23548525772534</v>
      </c>
      <c r="J215" s="104">
        <f t="shared" si="23"/>
        <v>27.637216418864597</v>
      </c>
      <c r="K215" s="76">
        <f t="shared" si="21"/>
        <v>276.47078048992023</v>
      </c>
      <c r="L215" s="76">
        <f t="shared" si="24"/>
        <v>207.37071187794979</v>
      </c>
      <c r="M215" s="103">
        <f t="shared" si="22"/>
        <v>10.354584746581233</v>
      </c>
      <c r="N215" s="103">
        <f t="shared" si="25"/>
        <v>323.58077333066353</v>
      </c>
    </row>
    <row r="216" spans="1:14">
      <c r="A216" s="102">
        <v>40387</v>
      </c>
      <c r="B216" t="s">
        <v>288</v>
      </c>
      <c r="C216">
        <v>32.514000000000003</v>
      </c>
      <c r="D216">
        <v>384.39699999999999</v>
      </c>
      <c r="E216">
        <v>27.6</v>
      </c>
      <c r="F216">
        <v>5228</v>
      </c>
      <c r="G216">
        <v>19</v>
      </c>
      <c r="I216" s="103">
        <f t="shared" si="20"/>
        <v>132.71458488639632</v>
      </c>
      <c r="J216" s="104">
        <f t="shared" si="23"/>
        <v>27.737348241256832</v>
      </c>
      <c r="K216" s="76">
        <f t="shared" si="21"/>
        <v>277.47245600850692</v>
      </c>
      <c r="L216" s="76">
        <f t="shared" si="24"/>
        <v>208.12203237913241</v>
      </c>
      <c r="M216" s="103">
        <f t="shared" si="22"/>
        <v>10.392100226616417</v>
      </c>
      <c r="N216" s="103">
        <f t="shared" si="25"/>
        <v>324.75313208176306</v>
      </c>
    </row>
    <row r="217" spans="1:14">
      <c r="A217" s="102">
        <v>40387</v>
      </c>
      <c r="B217" t="s">
        <v>289</v>
      </c>
      <c r="C217">
        <v>32.68</v>
      </c>
      <c r="D217">
        <v>385.09300000000002</v>
      </c>
      <c r="E217">
        <v>27.58</v>
      </c>
      <c r="F217">
        <v>5231</v>
      </c>
      <c r="G217">
        <v>19</v>
      </c>
      <c r="I217" s="103">
        <f t="shared" si="20"/>
        <v>132.9549098537322</v>
      </c>
      <c r="J217" s="104">
        <f t="shared" si="23"/>
        <v>27.787576159430028</v>
      </c>
      <c r="K217" s="76">
        <f t="shared" si="21"/>
        <v>277.97491441565131</v>
      </c>
      <c r="L217" s="76">
        <f t="shared" si="24"/>
        <v>208.49890821893709</v>
      </c>
      <c r="M217" s="103">
        <f t="shared" si="22"/>
        <v>10.410918664316018</v>
      </c>
      <c r="N217" s="103">
        <f t="shared" si="25"/>
        <v>325.34120825987554</v>
      </c>
    </row>
    <row r="218" spans="1:14">
      <c r="A218" s="102">
        <v>40387</v>
      </c>
      <c r="B218" t="s">
        <v>290</v>
      </c>
      <c r="C218">
        <v>32.847000000000001</v>
      </c>
      <c r="D218">
        <v>385.44200000000001</v>
      </c>
      <c r="E218">
        <v>27.57</v>
      </c>
      <c r="F218">
        <v>5223</v>
      </c>
      <c r="G218">
        <v>19</v>
      </c>
      <c r="I218" s="103">
        <f t="shared" si="20"/>
        <v>133.07526674756042</v>
      </c>
      <c r="J218" s="104">
        <f t="shared" si="23"/>
        <v>27.812730750240124</v>
      </c>
      <c r="K218" s="76">
        <f t="shared" si="21"/>
        <v>278.22655008144244</v>
      </c>
      <c r="L218" s="76">
        <f t="shared" si="24"/>
        <v>208.68765101141778</v>
      </c>
      <c r="M218" s="103">
        <f t="shared" si="22"/>
        <v>10.420343106284456</v>
      </c>
      <c r="N218" s="103">
        <f t="shared" si="25"/>
        <v>325.63572207138924</v>
      </c>
    </row>
    <row r="219" spans="1:14">
      <c r="A219" s="102">
        <v>40387</v>
      </c>
      <c r="B219" t="s">
        <v>291</v>
      </c>
      <c r="C219">
        <v>33.014000000000003</v>
      </c>
      <c r="D219">
        <v>382.66300000000001</v>
      </c>
      <c r="E219">
        <v>27.65</v>
      </c>
      <c r="F219">
        <v>5213</v>
      </c>
      <c r="G219">
        <v>19</v>
      </c>
      <c r="I219" s="103">
        <f t="shared" si="20"/>
        <v>132.11603229763114</v>
      </c>
      <c r="J219" s="104">
        <f t="shared" si="23"/>
        <v>27.612250750204907</v>
      </c>
      <c r="K219" s="76">
        <f t="shared" si="21"/>
        <v>276.22103471975339</v>
      </c>
      <c r="L219" s="76">
        <f t="shared" si="24"/>
        <v>207.18338662767837</v>
      </c>
      <c r="M219" s="103">
        <f t="shared" si="22"/>
        <v>10.345231086358224</v>
      </c>
      <c r="N219" s="103">
        <f t="shared" si="25"/>
        <v>323.28847144869451</v>
      </c>
    </row>
    <row r="220" spans="1:14">
      <c r="A220" s="102">
        <v>40387</v>
      </c>
      <c r="B220" t="s">
        <v>292</v>
      </c>
      <c r="C220">
        <v>33.180999999999997</v>
      </c>
      <c r="D220">
        <v>384.39699999999999</v>
      </c>
      <c r="E220">
        <v>27.6</v>
      </c>
      <c r="F220">
        <v>5212</v>
      </c>
      <c r="G220">
        <v>19</v>
      </c>
      <c r="I220" s="103">
        <f t="shared" si="20"/>
        <v>132.71458488639632</v>
      </c>
      <c r="J220" s="104">
        <f t="shared" si="23"/>
        <v>27.737348241256832</v>
      </c>
      <c r="K220" s="76">
        <f t="shared" si="21"/>
        <v>277.47245600850692</v>
      </c>
      <c r="L220" s="76">
        <f t="shared" si="24"/>
        <v>208.12203237913241</v>
      </c>
      <c r="M220" s="103">
        <f t="shared" si="22"/>
        <v>10.392100226616417</v>
      </c>
      <c r="N220" s="103">
        <f t="shared" si="25"/>
        <v>324.75313208176306</v>
      </c>
    </row>
    <row r="221" spans="1:14">
      <c r="A221" s="102">
        <v>40387</v>
      </c>
      <c r="B221" t="s">
        <v>293</v>
      </c>
      <c r="C221">
        <v>33.347999999999999</v>
      </c>
      <c r="D221">
        <v>387.541</v>
      </c>
      <c r="E221">
        <v>27.51</v>
      </c>
      <c r="F221">
        <v>5210</v>
      </c>
      <c r="G221">
        <v>19</v>
      </c>
      <c r="I221" s="103">
        <f t="shared" ref="I221:I233" si="26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SQRT((POWER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WER(($H$13+($B$15*(G221-$E$8))),2))*((TAN(E221*PI()/180))/(TAN(($B$7+($B$14*(G221-$E$7)))*PI()/180))-1))))/(2*((TAN(E221*PI()/180))/(TAN(($B$7+($B$14*(G221-$E$7)))*PI()/180))*1/$B$16*POWER(($H$13+($B$15*(G221-$E$8))),2)))</f>
        <v>133.8001411031176</v>
      </c>
      <c r="J221" s="104">
        <f t="shared" si="23"/>
        <v>27.964229490551574</v>
      </c>
      <c r="K221" s="76">
        <f t="shared" ref="K221:K233" si="27">($B$9-EXP(52.57-6690.9/(273.15+G221)-4.681*LN(273.15+G221)))*I221/100*0.2095</f>
        <v>279.74207806886147</v>
      </c>
      <c r="L221" s="76">
        <f t="shared" si="24"/>
        <v>209.82439362510422</v>
      </c>
      <c r="M221" s="103">
        <f t="shared" ref="M221:M233" si="28">(($B$9-EXP(52.57-6690.9/(273.15+G221)-4.681*LN(273.15+G221)))/1013)*I221/100*0.2095*((49-1.335*G221+0.02759*POWER(G221,2)-0.0003235*POWER(G221,3)+0.000001614*POWER(G221,4))
-($J$16*(5.516*10^-1-1.759*10^-2*G221+2.253*10^-4*POWER(G221,2)-2.654*10^-7*POWER(G221,3)+5.363*10^-8*POWER(G221,4))))*32/22.414</f>
        <v>10.477103762704417</v>
      </c>
      <c r="N221" s="103">
        <f t="shared" si="25"/>
        <v>327.40949258451303</v>
      </c>
    </row>
    <row r="222" spans="1:14">
      <c r="A222" s="102">
        <v>40387</v>
      </c>
      <c r="B222" t="s">
        <v>294</v>
      </c>
      <c r="C222">
        <v>33.515000000000001</v>
      </c>
      <c r="D222">
        <v>386.84</v>
      </c>
      <c r="E222">
        <v>27.53</v>
      </c>
      <c r="F222">
        <v>5213</v>
      </c>
      <c r="G222">
        <v>19</v>
      </c>
      <c r="I222" s="103">
        <f t="shared" si="26"/>
        <v>133.55799455420282</v>
      </c>
      <c r="J222" s="104">
        <f t="shared" si="23"/>
        <v>27.913620861828392</v>
      </c>
      <c r="K222" s="76">
        <f t="shared" si="27"/>
        <v>279.2358111977494</v>
      </c>
      <c r="L222" s="76">
        <f t="shared" si="24"/>
        <v>209.44466119451357</v>
      </c>
      <c r="M222" s="103">
        <f t="shared" si="28"/>
        <v>10.458142687642425</v>
      </c>
      <c r="N222" s="103">
        <f t="shared" si="25"/>
        <v>326.81695898882577</v>
      </c>
    </row>
    <row r="223" spans="1:14">
      <c r="A223" s="102">
        <v>40387</v>
      </c>
      <c r="B223" t="s">
        <v>295</v>
      </c>
      <c r="C223">
        <v>33.682000000000002</v>
      </c>
      <c r="D223">
        <v>388.596</v>
      </c>
      <c r="E223">
        <v>27.48</v>
      </c>
      <c r="F223">
        <v>5200</v>
      </c>
      <c r="G223">
        <v>19</v>
      </c>
      <c r="I223" s="103">
        <f t="shared" si="26"/>
        <v>134.1643432777482</v>
      </c>
      <c r="J223" s="104">
        <f t="shared" si="23"/>
        <v>28.04034774504937</v>
      </c>
      <c r="K223" s="76">
        <f t="shared" si="27"/>
        <v>280.50353222226056</v>
      </c>
      <c r="L223" s="76">
        <f t="shared" si="24"/>
        <v>210.3955327869823</v>
      </c>
      <c r="M223" s="103">
        <f t="shared" si="28"/>
        <v>10.505622297458926</v>
      </c>
      <c r="N223" s="103">
        <f t="shared" si="25"/>
        <v>328.30069679559142</v>
      </c>
    </row>
    <row r="224" spans="1:14">
      <c r="A224" s="102">
        <v>40387</v>
      </c>
      <c r="B224" t="s">
        <v>296</v>
      </c>
      <c r="C224">
        <v>33.848999999999997</v>
      </c>
      <c r="D224">
        <v>387.19</v>
      </c>
      <c r="E224">
        <v>27.52</v>
      </c>
      <c r="F224">
        <v>5203</v>
      </c>
      <c r="G224">
        <v>19</v>
      </c>
      <c r="I224" s="103">
        <f t="shared" si="26"/>
        <v>133.67900245863643</v>
      </c>
      <c r="J224" s="104">
        <f t="shared" si="23"/>
        <v>27.938911513855015</v>
      </c>
      <c r="K224" s="76">
        <f t="shared" si="27"/>
        <v>279.48880796120517</v>
      </c>
      <c r="L224" s="76">
        <f t="shared" si="24"/>
        <v>209.63442489702012</v>
      </c>
      <c r="M224" s="103">
        <f t="shared" si="28"/>
        <v>10.467618106430521</v>
      </c>
      <c r="N224" s="103">
        <f t="shared" si="25"/>
        <v>327.11306582595381</v>
      </c>
    </row>
    <row r="225" spans="1:14">
      <c r="A225" s="102">
        <v>40387</v>
      </c>
      <c r="B225" t="s">
        <v>297</v>
      </c>
      <c r="C225">
        <v>34.015999999999998</v>
      </c>
      <c r="D225">
        <v>387.541</v>
      </c>
      <c r="E225">
        <v>27.51</v>
      </c>
      <c r="F225">
        <v>5197</v>
      </c>
      <c r="G225">
        <v>19</v>
      </c>
      <c r="I225" s="103">
        <f t="shared" si="26"/>
        <v>133.8001411031176</v>
      </c>
      <c r="J225" s="104">
        <f t="shared" si="23"/>
        <v>27.964229490551574</v>
      </c>
      <c r="K225" s="76">
        <f t="shared" si="27"/>
        <v>279.74207806886147</v>
      </c>
      <c r="L225" s="76">
        <f t="shared" si="24"/>
        <v>209.82439362510422</v>
      </c>
      <c r="M225" s="103">
        <f t="shared" si="28"/>
        <v>10.477103762704417</v>
      </c>
      <c r="N225" s="103">
        <f t="shared" si="25"/>
        <v>327.40949258451303</v>
      </c>
    </row>
    <row r="226" spans="1:14">
      <c r="A226" s="102">
        <v>40387</v>
      </c>
      <c r="B226" t="s">
        <v>298</v>
      </c>
      <c r="C226">
        <v>34.182000000000002</v>
      </c>
      <c r="D226">
        <v>389.654</v>
      </c>
      <c r="E226">
        <v>27.45</v>
      </c>
      <c r="F226">
        <v>5199</v>
      </c>
      <c r="G226">
        <v>19</v>
      </c>
      <c r="I226" s="103">
        <f t="shared" si="26"/>
        <v>134.5297286076798</v>
      </c>
      <c r="J226" s="104">
        <f t="shared" si="23"/>
        <v>28.116713279005076</v>
      </c>
      <c r="K226" s="76">
        <f t="shared" si="27"/>
        <v>281.26746005259207</v>
      </c>
      <c r="L226" s="76">
        <f t="shared" si="24"/>
        <v>210.96852736427002</v>
      </c>
      <c r="M226" s="103">
        <f t="shared" si="28"/>
        <v>10.53423347816099</v>
      </c>
      <c r="N226" s="103">
        <f t="shared" si="25"/>
        <v>329.19479619253093</v>
      </c>
    </row>
    <row r="227" spans="1:14">
      <c r="A227" s="102">
        <v>40387</v>
      </c>
      <c r="B227" t="s">
        <v>299</v>
      </c>
      <c r="C227">
        <v>34.348999999999997</v>
      </c>
      <c r="D227">
        <v>389.30099999999999</v>
      </c>
      <c r="E227">
        <v>27.46</v>
      </c>
      <c r="F227">
        <v>5191</v>
      </c>
      <c r="G227">
        <v>19</v>
      </c>
      <c r="I227" s="103">
        <f t="shared" si="26"/>
        <v>134.40780173423545</v>
      </c>
      <c r="J227" s="104">
        <f t="shared" si="23"/>
        <v>28.091230562455209</v>
      </c>
      <c r="K227" s="76">
        <f t="shared" si="27"/>
        <v>281.01254195857092</v>
      </c>
      <c r="L227" s="76">
        <f t="shared" si="24"/>
        <v>210.7773225413442</v>
      </c>
      <c r="M227" s="103">
        <f t="shared" si="28"/>
        <v>10.524686100303187</v>
      </c>
      <c r="N227" s="103">
        <f t="shared" si="25"/>
        <v>328.89644063447457</v>
      </c>
    </row>
    <row r="228" spans="1:14">
      <c r="A228" s="102">
        <v>40387</v>
      </c>
      <c r="B228" t="s">
        <v>300</v>
      </c>
      <c r="C228">
        <v>34.515999999999998</v>
      </c>
      <c r="D228">
        <v>390.71600000000001</v>
      </c>
      <c r="E228">
        <v>27.42</v>
      </c>
      <c r="F228">
        <v>5184</v>
      </c>
      <c r="G228">
        <v>19</v>
      </c>
      <c r="I228" s="103">
        <f t="shared" si="26"/>
        <v>134.8963019890561</v>
      </c>
      <c r="J228" s="104">
        <f t="shared" si="23"/>
        <v>28.193327115712723</v>
      </c>
      <c r="K228" s="76">
        <f t="shared" si="27"/>
        <v>282.03387179644744</v>
      </c>
      <c r="L228" s="76">
        <f t="shared" si="24"/>
        <v>211.54338503506355</v>
      </c>
      <c r="M228" s="103">
        <f t="shared" si="28"/>
        <v>10.562937688198891</v>
      </c>
      <c r="N228" s="103">
        <f t="shared" si="25"/>
        <v>330.09180275621537</v>
      </c>
    </row>
    <row r="229" spans="1:14">
      <c r="A229" s="102">
        <v>40387</v>
      </c>
      <c r="B229" t="s">
        <v>301</v>
      </c>
      <c r="C229">
        <v>34.683</v>
      </c>
      <c r="D229">
        <v>392.85</v>
      </c>
      <c r="E229">
        <v>27.36</v>
      </c>
      <c r="F229">
        <v>5180</v>
      </c>
      <c r="G229">
        <v>19</v>
      </c>
      <c r="I229" s="103">
        <f t="shared" si="26"/>
        <v>135.63303260385649</v>
      </c>
      <c r="J229" s="104">
        <f t="shared" si="23"/>
        <v>28.347303814206008</v>
      </c>
      <c r="K229" s="76">
        <f t="shared" si="27"/>
        <v>283.57418820764144</v>
      </c>
      <c r="L229" s="76">
        <f t="shared" si="24"/>
        <v>212.69872054697757</v>
      </c>
      <c r="M229" s="103">
        <f t="shared" si="28"/>
        <v>10.620626738694558</v>
      </c>
      <c r="N229" s="103">
        <f t="shared" si="25"/>
        <v>331.89458558420495</v>
      </c>
    </row>
    <row r="230" spans="1:14">
      <c r="A230" s="102">
        <v>40387</v>
      </c>
      <c r="B230" t="s">
        <v>302</v>
      </c>
      <c r="C230">
        <v>34.85</v>
      </c>
      <c r="D230">
        <v>389.654</v>
      </c>
      <c r="E230">
        <v>27.45</v>
      </c>
      <c r="F230">
        <v>5178</v>
      </c>
      <c r="G230">
        <v>19</v>
      </c>
      <c r="I230" s="103">
        <f t="shared" si="26"/>
        <v>134.5297286076798</v>
      </c>
      <c r="J230" s="104">
        <f t="shared" si="23"/>
        <v>28.116713279005076</v>
      </c>
      <c r="K230" s="76">
        <f t="shared" si="27"/>
        <v>281.26746005259207</v>
      </c>
      <c r="L230" s="76">
        <f t="shared" si="24"/>
        <v>210.96852736427002</v>
      </c>
      <c r="M230" s="103">
        <f t="shared" si="28"/>
        <v>10.53423347816099</v>
      </c>
      <c r="N230" s="103">
        <f t="shared" si="25"/>
        <v>329.19479619253093</v>
      </c>
    </row>
    <row r="231" spans="1:14">
      <c r="A231" s="102">
        <v>40387</v>
      </c>
      <c r="B231" t="s">
        <v>303</v>
      </c>
      <c r="C231">
        <v>35.017000000000003</v>
      </c>
      <c r="D231">
        <v>390.36200000000002</v>
      </c>
      <c r="E231">
        <v>27.43</v>
      </c>
      <c r="F231">
        <v>5166</v>
      </c>
      <c r="G231">
        <v>19</v>
      </c>
      <c r="I231" s="103">
        <f t="shared" si="26"/>
        <v>134.77397855305443</v>
      </c>
      <c r="J231" s="104">
        <f t="shared" si="23"/>
        <v>28.167761517588374</v>
      </c>
      <c r="K231" s="76">
        <f t="shared" si="27"/>
        <v>281.77812459093991</v>
      </c>
      <c r="L231" s="76">
        <f t="shared" si="24"/>
        <v>211.35155832566261</v>
      </c>
      <c r="M231" s="103">
        <f t="shared" si="28"/>
        <v>10.553359257854694</v>
      </c>
      <c r="N231" s="103">
        <f t="shared" si="25"/>
        <v>329.79247680795919</v>
      </c>
    </row>
    <row r="232" spans="1:14">
      <c r="A232" s="102">
        <v>40387</v>
      </c>
      <c r="B232" t="s">
        <v>304</v>
      </c>
      <c r="C232">
        <v>35.183999999999997</v>
      </c>
      <c r="D232">
        <v>391.42599999999999</v>
      </c>
      <c r="E232">
        <v>27.4</v>
      </c>
      <c r="F232">
        <v>5174</v>
      </c>
      <c r="G232">
        <v>19</v>
      </c>
      <c r="I232" s="103">
        <f t="shared" si="26"/>
        <v>135.14134669996596</v>
      </c>
      <c r="J232" s="104">
        <f t="shared" si="23"/>
        <v>28.244541460292886</v>
      </c>
      <c r="K232" s="76">
        <f t="shared" si="27"/>
        <v>282.54619798747046</v>
      </c>
      <c r="L232" s="76">
        <f t="shared" si="24"/>
        <v>211.92766234190191</v>
      </c>
      <c r="M232" s="103">
        <f t="shared" si="28"/>
        <v>10.582125701317102</v>
      </c>
      <c r="N232" s="103">
        <f t="shared" si="25"/>
        <v>330.69142816615943</v>
      </c>
    </row>
    <row r="233" spans="1:14">
      <c r="A233" s="102">
        <v>40387</v>
      </c>
      <c r="B233" t="s">
        <v>305</v>
      </c>
      <c r="C233">
        <v>35.350999999999999</v>
      </c>
      <c r="D233">
        <v>391.78100000000001</v>
      </c>
      <c r="E233">
        <v>27.39</v>
      </c>
      <c r="F233">
        <v>5153</v>
      </c>
      <c r="G233">
        <v>19</v>
      </c>
      <c r="I233" s="103">
        <f t="shared" si="26"/>
        <v>135.26406834062666</v>
      </c>
      <c r="J233" s="104">
        <f t="shared" si="23"/>
        <v>28.270190283190974</v>
      </c>
      <c r="K233" s="76">
        <f t="shared" si="27"/>
        <v>282.80277773768148</v>
      </c>
      <c r="L233" s="76">
        <f t="shared" si="24"/>
        <v>212.12011351290968</v>
      </c>
      <c r="M233" s="103">
        <f t="shared" si="28"/>
        <v>10.591735312731041</v>
      </c>
      <c r="N233" s="103">
        <f t="shared" si="25"/>
        <v>330.99172852284505</v>
      </c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  <row r="296" spans="1:14">
      <c r="A296" s="102"/>
      <c r="I296" s="103"/>
      <c r="J296" s="104"/>
      <c r="K296" s="76"/>
      <c r="L296" s="76"/>
      <c r="M296" s="103"/>
      <c r="N296" s="103"/>
    </row>
    <row r="297" spans="1:14">
      <c r="A297" s="102"/>
      <c r="I297" s="103"/>
      <c r="J297" s="104"/>
      <c r="K297" s="76"/>
      <c r="L297" s="76"/>
      <c r="M297" s="103"/>
      <c r="N297" s="103"/>
    </row>
    <row r="298" spans="1:14">
      <c r="A298" s="102"/>
      <c r="I298" s="103"/>
      <c r="J298" s="104"/>
      <c r="K298" s="76"/>
      <c r="L298" s="76"/>
      <c r="M298" s="103"/>
      <c r="N298" s="103"/>
    </row>
    <row r="299" spans="1:14">
      <c r="A299" s="102"/>
      <c r="I299" s="103"/>
      <c r="J299" s="104"/>
      <c r="K299" s="76"/>
      <c r="L299" s="76"/>
      <c r="M299" s="103"/>
      <c r="N299" s="103"/>
    </row>
    <row r="300" spans="1:14">
      <c r="A300" s="102"/>
      <c r="I300" s="103"/>
      <c r="J300" s="104"/>
      <c r="K300" s="76"/>
      <c r="L300" s="76"/>
      <c r="M300" s="103"/>
      <c r="N300" s="103"/>
    </row>
    <row r="301" spans="1:14">
      <c r="A301" s="102"/>
      <c r="I301" s="103"/>
      <c r="J301" s="104"/>
      <c r="K301" s="76"/>
      <c r="L301" s="76"/>
      <c r="M301" s="103"/>
      <c r="N301" s="103"/>
    </row>
    <row r="302" spans="1:14">
      <c r="A302" s="102"/>
      <c r="I302" s="103"/>
      <c r="J302" s="104"/>
      <c r="K302" s="76"/>
      <c r="L302" s="76"/>
      <c r="M302" s="103"/>
      <c r="N302" s="103"/>
    </row>
    <row r="303" spans="1:14">
      <c r="A303" s="102"/>
      <c r="I303" s="103"/>
      <c r="J303" s="104"/>
      <c r="K303" s="76"/>
      <c r="L303" s="76"/>
      <c r="M303" s="103"/>
      <c r="N303" s="103"/>
    </row>
    <row r="304" spans="1:14">
      <c r="A304" s="102"/>
      <c r="I304" s="103"/>
      <c r="J304" s="104"/>
      <c r="K304" s="76"/>
      <c r="L304" s="76"/>
      <c r="M304" s="103"/>
      <c r="N304" s="103"/>
    </row>
    <row r="305" spans="1:14">
      <c r="A305" s="102"/>
      <c r="I305" s="103"/>
      <c r="J305" s="104"/>
      <c r="K305" s="76"/>
      <c r="L305" s="76"/>
      <c r="M305" s="103"/>
      <c r="N305" s="103"/>
    </row>
    <row r="306" spans="1:14">
      <c r="A306" s="102"/>
      <c r="I306" s="103"/>
      <c r="J306" s="104"/>
      <c r="K306" s="76"/>
      <c r="L306" s="76"/>
      <c r="M306" s="103"/>
      <c r="N306" s="103"/>
    </row>
    <row r="307" spans="1:14">
      <c r="A307" s="102"/>
      <c r="I307" s="103"/>
      <c r="J307" s="104"/>
      <c r="K307" s="76"/>
      <c r="L307" s="76"/>
      <c r="M307" s="103"/>
      <c r="N307" s="103"/>
    </row>
    <row r="308" spans="1:14">
      <c r="A308" s="102"/>
      <c r="I308" s="103"/>
      <c r="J308" s="104"/>
      <c r="K308" s="76"/>
      <c r="L308" s="76"/>
      <c r="M308" s="103"/>
      <c r="N308" s="103"/>
    </row>
    <row r="309" spans="1:14">
      <c r="A309" s="102"/>
      <c r="I309" s="103"/>
      <c r="J309" s="104"/>
      <c r="K309" s="76"/>
      <c r="L309" s="76"/>
      <c r="M309" s="103"/>
      <c r="N309" s="103"/>
    </row>
    <row r="310" spans="1:14">
      <c r="A310" s="102"/>
      <c r="I310" s="103"/>
      <c r="J310" s="104"/>
      <c r="K310" s="76"/>
      <c r="L310" s="76"/>
      <c r="M310" s="103"/>
      <c r="N310" s="103"/>
    </row>
    <row r="311" spans="1:14">
      <c r="A311" s="102"/>
      <c r="I311" s="103"/>
      <c r="J311" s="104"/>
      <c r="K311" s="76"/>
      <c r="L311" s="76"/>
      <c r="M311" s="103"/>
      <c r="N311" s="103"/>
    </row>
    <row r="312" spans="1:14">
      <c r="A312" s="102"/>
      <c r="I312" s="103"/>
      <c r="J312" s="104"/>
      <c r="K312" s="76"/>
      <c r="L312" s="76"/>
      <c r="M312" s="103"/>
      <c r="N312" s="103"/>
    </row>
    <row r="313" spans="1:14">
      <c r="A313" s="102"/>
      <c r="I313" s="103"/>
      <c r="J313" s="104"/>
      <c r="K313" s="76"/>
      <c r="L313" s="76"/>
      <c r="M313" s="103"/>
      <c r="N313" s="103"/>
    </row>
    <row r="314" spans="1:14">
      <c r="A314" s="102"/>
      <c r="I314" s="103"/>
      <c r="J314" s="104"/>
      <c r="K314" s="76"/>
      <c r="L314" s="76"/>
      <c r="M314" s="103"/>
      <c r="N314" s="103"/>
    </row>
    <row r="315" spans="1:14">
      <c r="A315" s="102"/>
      <c r="I315" s="103"/>
      <c r="J315" s="104"/>
      <c r="K315" s="76"/>
      <c r="L315" s="76"/>
      <c r="M315" s="103"/>
      <c r="N315" s="103"/>
    </row>
    <row r="316" spans="1:14">
      <c r="A316" s="102"/>
      <c r="I316" s="103"/>
      <c r="J316" s="104"/>
      <c r="K316" s="76"/>
      <c r="L316" s="76"/>
      <c r="M316" s="103"/>
      <c r="N316" s="103"/>
    </row>
    <row r="317" spans="1:14">
      <c r="A317" s="102"/>
      <c r="I317" s="103"/>
      <c r="J317" s="104"/>
      <c r="K317" s="76"/>
      <c r="L317" s="76"/>
      <c r="M317" s="103"/>
      <c r="N317" s="103"/>
    </row>
    <row r="318" spans="1:14">
      <c r="A318" s="102"/>
      <c r="I318" s="103"/>
      <c r="J318" s="104"/>
      <c r="K318" s="76"/>
      <c r="L318" s="76"/>
      <c r="M318" s="103"/>
      <c r="N318" s="103"/>
    </row>
    <row r="319" spans="1:14">
      <c r="A319" s="102"/>
      <c r="I319" s="103"/>
      <c r="J319" s="104"/>
      <c r="K319" s="76"/>
      <c r="L319" s="76"/>
      <c r="M319" s="103"/>
      <c r="N319" s="103"/>
    </row>
    <row r="320" spans="1:14">
      <c r="A320" s="102"/>
      <c r="I320" s="103"/>
      <c r="J320" s="104"/>
      <c r="K320" s="76"/>
      <c r="L320" s="76"/>
      <c r="M320" s="103"/>
      <c r="N320" s="103"/>
    </row>
    <row r="321" spans="1:14">
      <c r="A321" s="102"/>
      <c r="I321" s="103"/>
      <c r="J321" s="104"/>
      <c r="K321" s="76"/>
      <c r="L321" s="76"/>
      <c r="M321" s="103"/>
      <c r="N321" s="103"/>
    </row>
    <row r="322" spans="1:14">
      <c r="A322" s="102"/>
      <c r="I322" s="103"/>
      <c r="J322" s="104"/>
      <c r="K322" s="76"/>
      <c r="L322" s="76"/>
      <c r="M322" s="103"/>
      <c r="N322" s="103"/>
    </row>
    <row r="323" spans="1:14">
      <c r="A323" s="102"/>
      <c r="I323" s="103"/>
      <c r="J323" s="104"/>
      <c r="K323" s="76"/>
      <c r="L323" s="76"/>
      <c r="M323" s="103"/>
      <c r="N323" s="103"/>
    </row>
    <row r="324" spans="1:14">
      <c r="A324" s="102"/>
      <c r="I324" s="103"/>
      <c r="J324" s="104"/>
      <c r="K324" s="76"/>
      <c r="L324" s="76"/>
      <c r="M324" s="103"/>
      <c r="N324" s="103"/>
    </row>
    <row r="325" spans="1:14">
      <c r="A325" s="102"/>
      <c r="I325" s="103"/>
      <c r="J325" s="104"/>
      <c r="K325" s="76"/>
      <c r="L325" s="76"/>
      <c r="M325" s="103"/>
      <c r="N325" s="103"/>
    </row>
    <row r="326" spans="1:14">
      <c r="A326" s="102"/>
      <c r="I326" s="103"/>
      <c r="J326" s="104"/>
      <c r="K326" s="76"/>
      <c r="L326" s="76"/>
      <c r="M326" s="103"/>
      <c r="N326" s="103"/>
    </row>
    <row r="327" spans="1:14">
      <c r="A327" s="102"/>
      <c r="I327" s="103"/>
      <c r="J327" s="104"/>
      <c r="K327" s="76"/>
      <c r="L327" s="76"/>
      <c r="M327" s="103"/>
      <c r="N327" s="103"/>
    </row>
    <row r="328" spans="1:14">
      <c r="A328" s="102"/>
      <c r="I328" s="103"/>
      <c r="J328" s="104"/>
      <c r="K328" s="76"/>
      <c r="L328" s="76"/>
      <c r="M328" s="103"/>
      <c r="N328" s="103"/>
    </row>
    <row r="329" spans="1:14">
      <c r="A329" s="102"/>
      <c r="I329" s="103"/>
      <c r="J329" s="104"/>
      <c r="K329" s="76"/>
      <c r="L329" s="76"/>
      <c r="M329" s="103"/>
      <c r="N329" s="103"/>
    </row>
    <row r="330" spans="1:14">
      <c r="A330" s="102"/>
      <c r="I330" s="103"/>
      <c r="J330" s="104"/>
      <c r="K330" s="76"/>
      <c r="L330" s="76"/>
      <c r="M330" s="103"/>
      <c r="N330" s="103"/>
    </row>
    <row r="331" spans="1:14">
      <c r="A331" s="102"/>
      <c r="I331" s="103"/>
      <c r="J331" s="104"/>
      <c r="K331" s="76"/>
      <c r="L331" s="76"/>
      <c r="M331" s="103"/>
      <c r="N331" s="103"/>
    </row>
    <row r="332" spans="1:14">
      <c r="A332" s="102"/>
      <c r="I332" s="103"/>
      <c r="J332" s="104"/>
      <c r="K332" s="76"/>
      <c r="L332" s="76"/>
      <c r="M332" s="103"/>
      <c r="N332" s="103"/>
    </row>
    <row r="333" spans="1:14">
      <c r="A333" s="102"/>
      <c r="I333" s="103"/>
      <c r="J333" s="104"/>
      <c r="K333" s="76"/>
      <c r="L333" s="76"/>
      <c r="M333" s="103"/>
      <c r="N333" s="103"/>
    </row>
    <row r="334" spans="1:14">
      <c r="A334" s="102"/>
      <c r="I334" s="103"/>
      <c r="J334" s="104"/>
      <c r="K334" s="76"/>
      <c r="L334" s="76"/>
      <c r="M334" s="103"/>
      <c r="N334" s="103"/>
    </row>
    <row r="335" spans="1:14">
      <c r="A335" s="102"/>
      <c r="I335" s="103"/>
      <c r="J335" s="104"/>
      <c r="K335" s="76"/>
      <c r="L335" s="76"/>
      <c r="M335" s="103"/>
      <c r="N335" s="103"/>
    </row>
    <row r="336" spans="1:14">
      <c r="A336" s="102"/>
      <c r="I336" s="103"/>
      <c r="J336" s="104"/>
      <c r="K336" s="76"/>
      <c r="L336" s="76"/>
      <c r="M336" s="103"/>
      <c r="N336" s="103"/>
    </row>
    <row r="337" spans="1:14">
      <c r="A337" s="102"/>
      <c r="I337" s="103"/>
      <c r="J337" s="104"/>
      <c r="K337" s="76"/>
      <c r="L337" s="76"/>
      <c r="M337" s="103"/>
      <c r="N337" s="103"/>
    </row>
    <row r="338" spans="1:14">
      <c r="A338" s="102"/>
      <c r="I338" s="103"/>
      <c r="J338" s="104"/>
      <c r="K338" s="76"/>
      <c r="L338" s="76"/>
      <c r="M338" s="103"/>
      <c r="N338" s="103"/>
    </row>
    <row r="339" spans="1:14">
      <c r="A339" s="102"/>
      <c r="I339" s="103"/>
      <c r="J339" s="104"/>
      <c r="K339" s="76"/>
      <c r="L339" s="76"/>
      <c r="M339" s="103"/>
      <c r="N339" s="103"/>
    </row>
    <row r="340" spans="1:14">
      <c r="A340" s="102"/>
      <c r="I340" s="103"/>
      <c r="J340" s="104"/>
      <c r="K340" s="76"/>
      <c r="L340" s="76"/>
      <c r="M340" s="103"/>
      <c r="N340" s="103"/>
    </row>
    <row r="341" spans="1:14">
      <c r="A341" s="102"/>
      <c r="I341" s="103"/>
      <c r="J341" s="104"/>
      <c r="K341" s="76"/>
      <c r="L341" s="76"/>
      <c r="M341" s="103"/>
      <c r="N341" s="103"/>
    </row>
    <row r="342" spans="1:14">
      <c r="A342" s="102"/>
      <c r="I342" s="103"/>
      <c r="J342" s="104"/>
      <c r="K342" s="76"/>
      <c r="L342" s="76"/>
      <c r="M342" s="103"/>
      <c r="N342" s="103"/>
    </row>
    <row r="343" spans="1:14">
      <c r="A343" s="102"/>
      <c r="I343" s="103"/>
      <c r="J343" s="104"/>
      <c r="K343" s="76"/>
      <c r="L343" s="76"/>
      <c r="M343" s="103"/>
      <c r="N343" s="103"/>
    </row>
    <row r="344" spans="1:14">
      <c r="A344" s="102"/>
      <c r="I344" s="103"/>
      <c r="J344" s="104"/>
      <c r="K344" s="76"/>
      <c r="L344" s="76"/>
      <c r="M344" s="103"/>
      <c r="N344" s="103"/>
    </row>
    <row r="345" spans="1:14">
      <c r="A345" s="102"/>
      <c r="I345" s="103"/>
      <c r="J345" s="104"/>
      <c r="K345" s="76"/>
      <c r="L345" s="76"/>
      <c r="M345" s="103"/>
      <c r="N345" s="103"/>
    </row>
    <row r="346" spans="1:14">
      <c r="A346" s="102"/>
      <c r="I346" s="103"/>
      <c r="J346" s="104"/>
      <c r="K346" s="76"/>
      <c r="L346" s="76"/>
      <c r="M346" s="103"/>
      <c r="N346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2013-11-10T21:16:01Z</dcterms:modified>
</cp:coreProperties>
</file>